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f624df76cd6eb4/Documentos/OneNote/SeculosXIXeXX/"/>
    </mc:Choice>
  </mc:AlternateContent>
  <xr:revisionPtr revIDLastSave="0" documentId="8_{8011138F-E307-42AC-849D-2185465B63FB}" xr6:coauthVersionLast="47" xr6:coauthVersionMax="47" xr10:uidLastSave="{00000000-0000-0000-0000-000000000000}"/>
  <bookViews>
    <workbookView xWindow="-120" yWindow="-120" windowWidth="29040" windowHeight="15840" firstSheet="3" activeTab="10" xr2:uid="{00000000-000D-0000-FFFF-FFFF00000000}"/>
  </bookViews>
  <sheets>
    <sheet name="Population&amp;output" sheetId="5" r:id="rId1"/>
    <sheet name="ForeignTrade" sheetId="1" r:id="rId2"/>
    <sheet name="Monetary&amp;Fiscal" sheetId="2" r:id="rId3"/>
    <sheet name="Prices" sheetId="22" r:id="rId4"/>
    <sheet name="Figure1" sheetId="13" r:id="rId5"/>
    <sheet name="Figure2" sheetId="14" r:id="rId6"/>
    <sheet name="Figure3" sheetId="15" r:id="rId7"/>
    <sheet name="Figure4" sheetId="16" r:id="rId8"/>
    <sheet name="Figure5" sheetId="17" r:id="rId9"/>
    <sheet name="FigureA1" sheetId="19" r:id="rId10"/>
    <sheet name="Table_2" sheetId="21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1" l="1"/>
  <c r="G11" i="21"/>
  <c r="G10" i="21"/>
  <c r="H10" i="21"/>
  <c r="G9" i="21"/>
  <c r="H9" i="21"/>
  <c r="H4" i="21"/>
  <c r="H5" i="21"/>
  <c r="H6" i="21"/>
  <c r="H7" i="21"/>
  <c r="G7" i="21"/>
  <c r="G6" i="21"/>
  <c r="G5" i="21"/>
  <c r="G4" i="21"/>
  <c r="K83" i="2"/>
  <c r="K82" i="2"/>
  <c r="A32" i="17" l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83" i="5"/>
  <c r="E84" i="5"/>
  <c r="D84" i="5" s="1"/>
  <c r="E85" i="5"/>
  <c r="D85" i="5" s="1"/>
  <c r="E86" i="5"/>
  <c r="D86" i="5" s="1"/>
  <c r="E87" i="5"/>
  <c r="D87" i="5" s="1"/>
  <c r="E88" i="5"/>
  <c r="D88" i="5" s="1"/>
  <c r="E89" i="5"/>
  <c r="D89" i="5" s="1"/>
  <c r="E90" i="5"/>
  <c r="D90" i="5" s="1"/>
  <c r="E91" i="5"/>
  <c r="D91" i="5" s="1"/>
  <c r="E92" i="5"/>
  <c r="D92" i="5" s="1"/>
  <c r="E93" i="5"/>
  <c r="D93" i="5" s="1"/>
  <c r="E94" i="5"/>
  <c r="D94" i="5" s="1"/>
  <c r="E95" i="5"/>
  <c r="D95" i="5" s="1"/>
  <c r="E96" i="5"/>
  <c r="D96" i="5" s="1"/>
  <c r="E97" i="5"/>
  <c r="D97" i="5" s="1"/>
  <c r="E98" i="5"/>
  <c r="D98" i="5" s="1"/>
  <c r="E99" i="5"/>
  <c r="D99" i="5" s="1"/>
  <c r="E100" i="5"/>
  <c r="D100" i="5" s="1"/>
  <c r="E101" i="5"/>
  <c r="D101" i="5" s="1"/>
  <c r="E102" i="5"/>
  <c r="D102" i="5" s="1"/>
  <c r="E103" i="5"/>
  <c r="D103" i="5" s="1"/>
  <c r="E104" i="5"/>
  <c r="D104" i="5" s="1"/>
  <c r="E105" i="5"/>
  <c r="D105" i="5" s="1"/>
  <c r="E106" i="5"/>
  <c r="D106" i="5" s="1"/>
  <c r="E107" i="5"/>
  <c r="D107" i="5" s="1"/>
  <c r="E108" i="5"/>
  <c r="D108" i="5" s="1"/>
  <c r="E109" i="5"/>
  <c r="D109" i="5" s="1"/>
  <c r="E110" i="5"/>
  <c r="D110" i="5" s="1"/>
  <c r="E111" i="5"/>
  <c r="D111" i="5" s="1"/>
  <c r="E112" i="5"/>
  <c r="D112" i="5" s="1"/>
  <c r="E113" i="5"/>
  <c r="D113" i="5" s="1"/>
  <c r="E114" i="5"/>
  <c r="D114" i="5" s="1"/>
  <c r="E115" i="5"/>
  <c r="D115" i="5" s="1"/>
  <c r="E116" i="5"/>
  <c r="D116" i="5" s="1"/>
  <c r="E117" i="5"/>
  <c r="D117" i="5" s="1"/>
  <c r="E118" i="5"/>
  <c r="D118" i="5" s="1"/>
  <c r="E119" i="5"/>
  <c r="D119" i="5" s="1"/>
  <c r="E120" i="5"/>
  <c r="D120" i="5" s="1"/>
  <c r="E121" i="5"/>
  <c r="D121" i="5" s="1"/>
  <c r="E122" i="5"/>
  <c r="D122" i="5" s="1"/>
  <c r="E123" i="5"/>
  <c r="D123" i="5" s="1"/>
  <c r="E124" i="5"/>
  <c r="D124" i="5" s="1"/>
  <c r="E125" i="5"/>
  <c r="D125" i="5" s="1"/>
  <c r="E126" i="5"/>
  <c r="D126" i="5" s="1"/>
  <c r="E127" i="5"/>
  <c r="D127" i="5" s="1"/>
  <c r="E128" i="5"/>
  <c r="D128" i="5" s="1"/>
  <c r="E129" i="5"/>
  <c r="D129" i="5" s="1"/>
  <c r="E130" i="5"/>
  <c r="D130" i="5" s="1"/>
  <c r="E83" i="5"/>
  <c r="D83" i="5" s="1"/>
  <c r="E11" i="2"/>
  <c r="F69" i="2"/>
  <c r="E69" i="2"/>
  <c r="K69" i="2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6" i="1"/>
  <c r="F5" i="1"/>
  <c r="F4" i="1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6" i="1"/>
  <c r="E5" i="1"/>
  <c r="M88" i="1" l="1"/>
  <c r="M96" i="1"/>
  <c r="M92" i="1"/>
  <c r="M84" i="1"/>
  <c r="M6" i="1"/>
  <c r="M94" i="1"/>
  <c r="M90" i="1"/>
  <c r="M86" i="1"/>
  <c r="M82" i="1"/>
  <c r="M78" i="1"/>
  <c r="M74" i="1"/>
  <c r="M70" i="1"/>
  <c r="M66" i="1"/>
  <c r="M62" i="1"/>
  <c r="M58" i="1"/>
  <c r="M54" i="1"/>
  <c r="M50" i="1"/>
  <c r="M46" i="1"/>
  <c r="M42" i="1"/>
  <c r="M38" i="1"/>
  <c r="M34" i="1"/>
  <c r="M30" i="1"/>
  <c r="M26" i="1"/>
  <c r="M22" i="1"/>
  <c r="M18" i="1"/>
  <c r="M14" i="1"/>
  <c r="M10" i="1"/>
  <c r="M97" i="1"/>
  <c r="M93" i="1"/>
  <c r="M89" i="1"/>
  <c r="M85" i="1"/>
  <c r="M81" i="1"/>
  <c r="M77" i="1"/>
  <c r="M73" i="1"/>
  <c r="M69" i="1"/>
  <c r="M65" i="1"/>
  <c r="M61" i="1"/>
  <c r="M57" i="1"/>
  <c r="M53" i="1"/>
  <c r="M49" i="1"/>
  <c r="M45" i="1"/>
  <c r="M41" i="1"/>
  <c r="M37" i="1"/>
  <c r="M33" i="1"/>
  <c r="M29" i="1"/>
  <c r="M25" i="1"/>
  <c r="M21" i="1"/>
  <c r="M17" i="1"/>
  <c r="M13" i="1"/>
  <c r="M9" i="1"/>
  <c r="M80" i="1"/>
  <c r="M72" i="1"/>
  <c r="M64" i="1"/>
  <c r="M60" i="1"/>
  <c r="M56" i="1"/>
  <c r="M52" i="1"/>
  <c r="M48" i="1"/>
  <c r="M44" i="1"/>
  <c r="M40" i="1"/>
  <c r="M36" i="1"/>
  <c r="M32" i="1"/>
  <c r="M28" i="1"/>
  <c r="M24" i="1"/>
  <c r="M20" i="1"/>
  <c r="M16" i="1"/>
  <c r="M12" i="1"/>
  <c r="M8" i="1"/>
  <c r="M76" i="1"/>
  <c r="M68" i="1"/>
  <c r="M5" i="1"/>
  <c r="M95" i="1"/>
  <c r="M91" i="1"/>
  <c r="M87" i="1"/>
  <c r="M83" i="1"/>
  <c r="M79" i="1"/>
  <c r="M75" i="1"/>
  <c r="M71" i="1"/>
  <c r="M67" i="1"/>
  <c r="M63" i="1"/>
  <c r="M59" i="1"/>
  <c r="M55" i="1"/>
  <c r="M51" i="1"/>
  <c r="M47" i="1"/>
  <c r="M43" i="1"/>
  <c r="M39" i="1"/>
  <c r="M35" i="1"/>
  <c r="M31" i="1"/>
  <c r="M27" i="1"/>
  <c r="M23" i="1"/>
  <c r="M19" i="1"/>
  <c r="M15" i="1"/>
  <c r="M11" i="1"/>
  <c r="M7" i="1"/>
  <c r="E4" i="1"/>
  <c r="M4" i="1" s="1"/>
  <c r="L84" i="2"/>
  <c r="L22" i="2"/>
  <c r="L18" i="2"/>
  <c r="L14" i="2"/>
  <c r="L10" i="2"/>
  <c r="L6" i="2"/>
  <c r="L21" i="2"/>
  <c r="L17" i="2"/>
  <c r="L13" i="2"/>
  <c r="L9" i="2"/>
  <c r="L5" i="2"/>
  <c r="L20" i="2"/>
  <c r="L16" i="2"/>
  <c r="L12" i="2"/>
  <c r="L8" i="2"/>
  <c r="L4" i="2"/>
  <c r="L23" i="2"/>
  <c r="L19" i="2"/>
  <c r="L15" i="2"/>
  <c r="L11" i="2"/>
  <c r="L7" i="2"/>
  <c r="L3" i="2"/>
  <c r="L127" i="2"/>
  <c r="L123" i="2"/>
  <c r="L119" i="2"/>
  <c r="L115" i="2"/>
  <c r="L111" i="2"/>
  <c r="L107" i="2"/>
  <c r="L103" i="2"/>
  <c r="L99" i="2"/>
  <c r="L95" i="2"/>
  <c r="L91" i="2"/>
  <c r="L87" i="2"/>
  <c r="L130" i="2"/>
  <c r="L83" i="2"/>
  <c r="L81" i="2"/>
  <c r="L79" i="2"/>
  <c r="L77" i="2"/>
  <c r="L75" i="2"/>
  <c r="L73" i="2"/>
  <c r="L71" i="2"/>
  <c r="L69" i="2"/>
  <c r="L67" i="2"/>
  <c r="L65" i="2"/>
  <c r="L63" i="2"/>
  <c r="L61" i="2"/>
  <c r="L59" i="2"/>
  <c r="L57" i="2"/>
  <c r="L55" i="2"/>
  <c r="L53" i="2"/>
  <c r="L51" i="2"/>
  <c r="L49" i="2"/>
  <c r="L47" i="2"/>
  <c r="L45" i="2"/>
  <c r="L43" i="2"/>
  <c r="L41" i="2"/>
  <c r="L39" i="2"/>
  <c r="L37" i="2"/>
  <c r="L35" i="2"/>
  <c r="L33" i="2"/>
  <c r="L31" i="2"/>
  <c r="L29" i="2"/>
  <c r="L27" i="2"/>
  <c r="L25" i="2"/>
  <c r="L126" i="2"/>
  <c r="L122" i="2"/>
  <c r="L118" i="2"/>
  <c r="L114" i="2"/>
  <c r="L110" i="2"/>
  <c r="L106" i="2"/>
  <c r="L102" i="2"/>
  <c r="L98" i="2"/>
  <c r="L94" i="2"/>
  <c r="L90" i="2"/>
  <c r="L86" i="2"/>
  <c r="L129" i="2"/>
  <c r="L125" i="2"/>
  <c r="L121" i="2"/>
  <c r="L117" i="2"/>
  <c r="L113" i="2"/>
  <c r="L109" i="2"/>
  <c r="L105" i="2"/>
  <c r="L101" i="2"/>
  <c r="L97" i="2"/>
  <c r="L93" i="2"/>
  <c r="L89" i="2"/>
  <c r="L85" i="2"/>
  <c r="L82" i="2"/>
  <c r="L80" i="2"/>
  <c r="L78" i="2"/>
  <c r="L76" i="2"/>
  <c r="L74" i="2"/>
  <c r="L72" i="2"/>
  <c r="L70" i="2"/>
  <c r="L68" i="2"/>
  <c r="L66" i="2"/>
  <c r="L64" i="2"/>
  <c r="L62" i="2"/>
  <c r="L60" i="2"/>
  <c r="L58" i="2"/>
  <c r="L56" i="2"/>
  <c r="L54" i="2"/>
  <c r="L52" i="2"/>
  <c r="L50" i="2"/>
  <c r="L48" i="2"/>
  <c r="L46" i="2"/>
  <c r="L44" i="2"/>
  <c r="L42" i="2"/>
  <c r="L40" i="2"/>
  <c r="L38" i="2"/>
  <c r="L36" i="2"/>
  <c r="L34" i="2"/>
  <c r="L32" i="2"/>
  <c r="L30" i="2"/>
  <c r="L28" i="2"/>
  <c r="L26" i="2"/>
  <c r="L24" i="2"/>
  <c r="L128" i="2"/>
  <c r="L124" i="2"/>
  <c r="L120" i="2"/>
  <c r="L116" i="2"/>
  <c r="L112" i="2"/>
  <c r="L108" i="2"/>
  <c r="L104" i="2"/>
  <c r="L100" i="2"/>
  <c r="L96" i="2"/>
  <c r="L92" i="2"/>
  <c r="L88" i="2"/>
  <c r="E86" i="2"/>
  <c r="K84" i="2" s="1"/>
  <c r="F86" i="2"/>
  <c r="E87" i="2"/>
  <c r="F87" i="2"/>
  <c r="E88" i="2"/>
  <c r="F88" i="2"/>
  <c r="E89" i="2"/>
  <c r="F89" i="2"/>
  <c r="E90" i="2"/>
  <c r="K88" i="2" s="1"/>
  <c r="F90" i="2"/>
  <c r="E91" i="2"/>
  <c r="K89" i="2" s="1"/>
  <c r="F91" i="2"/>
  <c r="E92" i="2"/>
  <c r="F92" i="2"/>
  <c r="E93" i="2"/>
  <c r="F93" i="2"/>
  <c r="E94" i="2"/>
  <c r="K92" i="2" s="1"/>
  <c r="F94" i="2"/>
  <c r="E95" i="2"/>
  <c r="K93" i="2" s="1"/>
  <c r="F95" i="2"/>
  <c r="E96" i="2"/>
  <c r="K94" i="2" s="1"/>
  <c r="F96" i="2"/>
  <c r="E97" i="2"/>
  <c r="F97" i="2"/>
  <c r="E98" i="2"/>
  <c r="K96" i="2" s="1"/>
  <c r="F98" i="2"/>
  <c r="E99" i="2"/>
  <c r="K97" i="2" s="1"/>
  <c r="F99" i="2"/>
  <c r="E100" i="2"/>
  <c r="K98" i="2" s="1"/>
  <c r="F100" i="2"/>
  <c r="E101" i="2"/>
  <c r="F101" i="2"/>
  <c r="E102" i="2"/>
  <c r="K100" i="2" s="1"/>
  <c r="F102" i="2"/>
  <c r="E103" i="2"/>
  <c r="K101" i="2" s="1"/>
  <c r="F103" i="2"/>
  <c r="E104" i="2"/>
  <c r="K102" i="2" s="1"/>
  <c r="F104" i="2"/>
  <c r="E105" i="2"/>
  <c r="F105" i="2"/>
  <c r="E106" i="2"/>
  <c r="K104" i="2" s="1"/>
  <c r="F106" i="2"/>
  <c r="E107" i="2"/>
  <c r="K105" i="2" s="1"/>
  <c r="F107" i="2"/>
  <c r="E108" i="2"/>
  <c r="K106" i="2" s="1"/>
  <c r="F108" i="2"/>
  <c r="E109" i="2"/>
  <c r="F109" i="2"/>
  <c r="E110" i="2"/>
  <c r="K108" i="2" s="1"/>
  <c r="F110" i="2"/>
  <c r="E111" i="2"/>
  <c r="K109" i="2" s="1"/>
  <c r="F111" i="2"/>
  <c r="E112" i="2"/>
  <c r="K110" i="2" s="1"/>
  <c r="F112" i="2"/>
  <c r="E113" i="2"/>
  <c r="F113" i="2"/>
  <c r="E114" i="2"/>
  <c r="K112" i="2" s="1"/>
  <c r="F114" i="2"/>
  <c r="E115" i="2"/>
  <c r="K113" i="2" s="1"/>
  <c r="F115" i="2"/>
  <c r="E116" i="2"/>
  <c r="K114" i="2" s="1"/>
  <c r="F116" i="2"/>
  <c r="E117" i="2"/>
  <c r="F117" i="2"/>
  <c r="E118" i="2"/>
  <c r="K116" i="2" s="1"/>
  <c r="F118" i="2"/>
  <c r="E119" i="2"/>
  <c r="K117" i="2" s="1"/>
  <c r="F119" i="2"/>
  <c r="E120" i="2"/>
  <c r="K118" i="2" s="1"/>
  <c r="F120" i="2"/>
  <c r="E121" i="2"/>
  <c r="F121" i="2"/>
  <c r="E122" i="2"/>
  <c r="K120" i="2" s="1"/>
  <c r="F122" i="2"/>
  <c r="E123" i="2"/>
  <c r="K121" i="2" s="1"/>
  <c r="F123" i="2"/>
  <c r="E124" i="2"/>
  <c r="K122" i="2" s="1"/>
  <c r="F124" i="2"/>
  <c r="E125" i="2"/>
  <c r="F125" i="2"/>
  <c r="E126" i="2"/>
  <c r="K124" i="2" s="1"/>
  <c r="F126" i="2"/>
  <c r="E127" i="2"/>
  <c r="K125" i="2" s="1"/>
  <c r="F127" i="2"/>
  <c r="E128" i="2"/>
  <c r="K126" i="2" s="1"/>
  <c r="F128" i="2"/>
  <c r="E129" i="2"/>
  <c r="F129" i="2"/>
  <c r="E130" i="2"/>
  <c r="K128" i="2" s="1"/>
  <c r="F130" i="2"/>
  <c r="E131" i="2"/>
  <c r="K129" i="2" s="1"/>
  <c r="F131" i="2"/>
  <c r="E132" i="2"/>
  <c r="K130" i="2" s="1"/>
  <c r="F132" i="2"/>
  <c r="K127" i="2" l="1"/>
  <c r="K119" i="2"/>
  <c r="K115" i="2"/>
  <c r="K111" i="2"/>
  <c r="K103" i="2"/>
  <c r="K99" i="2"/>
  <c r="K95" i="2"/>
  <c r="K91" i="2"/>
  <c r="K87" i="2"/>
  <c r="K123" i="2"/>
  <c r="K107" i="2"/>
  <c r="K85" i="2"/>
  <c r="K90" i="2"/>
  <c r="K86" i="2"/>
  <c r="M102" i="1"/>
  <c r="M106" i="1"/>
  <c r="M110" i="1"/>
  <c r="M114" i="1"/>
  <c r="M118" i="1"/>
  <c r="M122" i="1"/>
  <c r="M126" i="1"/>
  <c r="M130" i="1"/>
  <c r="M99" i="1"/>
  <c r="M103" i="1"/>
  <c r="M107" i="1"/>
  <c r="M111" i="1"/>
  <c r="M115" i="1"/>
  <c r="M119" i="1"/>
  <c r="M123" i="1"/>
  <c r="M127" i="1"/>
  <c r="M131" i="1"/>
  <c r="M100" i="1"/>
  <c r="M104" i="1"/>
  <c r="M108" i="1"/>
  <c r="M112" i="1"/>
  <c r="M116" i="1"/>
  <c r="M120" i="1"/>
  <c r="M124" i="1"/>
  <c r="M128" i="1"/>
  <c r="M98" i="1"/>
  <c r="M101" i="1"/>
  <c r="M105" i="1"/>
  <c r="M109" i="1"/>
  <c r="M113" i="1"/>
  <c r="M117" i="1"/>
  <c r="M121" i="1"/>
  <c r="M125" i="1"/>
  <c r="M129" i="1"/>
  <c r="F70" i="2"/>
  <c r="E70" i="2"/>
  <c r="F68" i="2"/>
  <c r="E72" i="2"/>
  <c r="F72" i="2"/>
  <c r="E73" i="2"/>
  <c r="K73" i="2" s="1"/>
  <c r="F73" i="2"/>
  <c r="E74" i="2"/>
  <c r="F74" i="2"/>
  <c r="E75" i="2"/>
  <c r="F75" i="2"/>
  <c r="E76" i="2"/>
  <c r="F76" i="2"/>
  <c r="E77" i="2"/>
  <c r="K77" i="2" s="1"/>
  <c r="F77" i="2"/>
  <c r="E78" i="2"/>
  <c r="F78" i="2"/>
  <c r="E79" i="2"/>
  <c r="F79" i="2"/>
  <c r="E80" i="2"/>
  <c r="F80" i="2"/>
  <c r="E81" i="2"/>
  <c r="K81" i="2" s="1"/>
  <c r="F81" i="2"/>
  <c r="F71" i="2"/>
  <c r="E71" i="2"/>
  <c r="E30" i="2"/>
  <c r="F30" i="2"/>
  <c r="E31" i="2"/>
  <c r="K31" i="2" s="1"/>
  <c r="F31" i="2"/>
  <c r="E32" i="2"/>
  <c r="F32" i="2"/>
  <c r="E33" i="2"/>
  <c r="K33" i="2" s="1"/>
  <c r="F33" i="2"/>
  <c r="E34" i="2"/>
  <c r="K34" i="2" s="1"/>
  <c r="F34" i="2"/>
  <c r="E35" i="2"/>
  <c r="K35" i="2" s="1"/>
  <c r="F35" i="2"/>
  <c r="E36" i="2"/>
  <c r="F36" i="2"/>
  <c r="E37" i="2"/>
  <c r="K37" i="2" s="1"/>
  <c r="F37" i="2"/>
  <c r="E38" i="2"/>
  <c r="K38" i="2" s="1"/>
  <c r="F38" i="2"/>
  <c r="E39" i="2"/>
  <c r="K39" i="2" s="1"/>
  <c r="F39" i="2"/>
  <c r="E40" i="2"/>
  <c r="F40" i="2"/>
  <c r="E41" i="2"/>
  <c r="K41" i="2" s="1"/>
  <c r="F41" i="2"/>
  <c r="E42" i="2"/>
  <c r="K42" i="2" s="1"/>
  <c r="F42" i="2"/>
  <c r="E43" i="2"/>
  <c r="K43" i="2" s="1"/>
  <c r="F43" i="2"/>
  <c r="E44" i="2"/>
  <c r="F44" i="2"/>
  <c r="E45" i="2"/>
  <c r="K45" i="2" s="1"/>
  <c r="F45" i="2"/>
  <c r="E46" i="2"/>
  <c r="K46" i="2" s="1"/>
  <c r="F46" i="2"/>
  <c r="E47" i="2"/>
  <c r="K47" i="2" s="1"/>
  <c r="F47" i="2"/>
  <c r="E48" i="2"/>
  <c r="F48" i="2"/>
  <c r="E49" i="2"/>
  <c r="K49" i="2" s="1"/>
  <c r="F49" i="2"/>
  <c r="E50" i="2"/>
  <c r="K50" i="2" s="1"/>
  <c r="F50" i="2"/>
  <c r="E51" i="2"/>
  <c r="K51" i="2" s="1"/>
  <c r="F51" i="2"/>
  <c r="E52" i="2"/>
  <c r="F52" i="2"/>
  <c r="E53" i="2"/>
  <c r="K53" i="2" s="1"/>
  <c r="F53" i="2"/>
  <c r="E54" i="2"/>
  <c r="K54" i="2" s="1"/>
  <c r="F54" i="2"/>
  <c r="E55" i="2"/>
  <c r="K55" i="2" s="1"/>
  <c r="F55" i="2"/>
  <c r="E56" i="2"/>
  <c r="F56" i="2"/>
  <c r="E57" i="2"/>
  <c r="K57" i="2" s="1"/>
  <c r="F57" i="2"/>
  <c r="E58" i="2"/>
  <c r="K58" i="2" s="1"/>
  <c r="F58" i="2"/>
  <c r="E59" i="2"/>
  <c r="K59" i="2" s="1"/>
  <c r="F59" i="2"/>
  <c r="E60" i="2"/>
  <c r="F60" i="2"/>
  <c r="E61" i="2"/>
  <c r="K61" i="2" s="1"/>
  <c r="F61" i="2"/>
  <c r="E62" i="2"/>
  <c r="K62" i="2" s="1"/>
  <c r="F62" i="2"/>
  <c r="E63" i="2"/>
  <c r="K63" i="2" s="1"/>
  <c r="F63" i="2"/>
  <c r="E64" i="2"/>
  <c r="F64" i="2"/>
  <c r="E65" i="2"/>
  <c r="K65" i="2" s="1"/>
  <c r="F65" i="2"/>
  <c r="E66" i="2"/>
  <c r="K66" i="2" s="1"/>
  <c r="F66" i="2"/>
  <c r="E67" i="2"/>
  <c r="K67" i="2" s="1"/>
  <c r="F67" i="2"/>
  <c r="E68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F12" i="2"/>
  <c r="E12" i="2"/>
  <c r="K12" i="2" s="1"/>
  <c r="F11" i="2"/>
  <c r="K11" i="2" s="1"/>
  <c r="E3" i="2"/>
  <c r="K3" i="2" s="1"/>
  <c r="F3" i="2"/>
  <c r="E4" i="2"/>
  <c r="F4" i="2"/>
  <c r="E5" i="2"/>
  <c r="K5" i="2" s="1"/>
  <c r="F5" i="2"/>
  <c r="E6" i="2"/>
  <c r="F6" i="2"/>
  <c r="E7" i="2"/>
  <c r="K7" i="2" s="1"/>
  <c r="F7" i="2"/>
  <c r="E8" i="2"/>
  <c r="F8" i="2"/>
  <c r="E9" i="2"/>
  <c r="K9" i="2" s="1"/>
  <c r="F9" i="2"/>
  <c r="E10" i="2"/>
  <c r="F10" i="2"/>
  <c r="K28" i="2" l="1"/>
  <c r="K24" i="2"/>
  <c r="K20" i="2"/>
  <c r="K16" i="2"/>
  <c r="K30" i="2"/>
  <c r="K71" i="2"/>
  <c r="K80" i="2"/>
  <c r="K76" i="2"/>
  <c r="K72" i="2"/>
  <c r="K19" i="2"/>
  <c r="K15" i="2"/>
  <c r="K79" i="2"/>
  <c r="K75" i="2"/>
  <c r="K70" i="2"/>
  <c r="K27" i="2"/>
  <c r="K26" i="2"/>
  <c r="K22" i="2"/>
  <c r="K18" i="2"/>
  <c r="K14" i="2"/>
  <c r="K78" i="2"/>
  <c r="K74" i="2"/>
  <c r="K23" i="2"/>
  <c r="K6" i="2"/>
  <c r="K29" i="2"/>
  <c r="K21" i="2"/>
  <c r="K13" i="2"/>
  <c r="K25" i="2"/>
  <c r="K17" i="2"/>
  <c r="K8" i="2"/>
  <c r="K4" i="2"/>
  <c r="K68" i="2"/>
  <c r="K64" i="2"/>
  <c r="K60" i="2"/>
  <c r="K56" i="2"/>
  <c r="K52" i="2"/>
  <c r="K48" i="2"/>
  <c r="K44" i="2"/>
  <c r="K40" i="2"/>
  <c r="K36" i="2"/>
  <c r="K32" i="2"/>
  <c r="K10" i="2"/>
</calcChain>
</file>

<file path=xl/sharedStrings.xml><?xml version="1.0" encoding="utf-8"?>
<sst xmlns="http://schemas.openxmlformats.org/spreadsheetml/2006/main" count="252" uniqueCount="210">
  <si>
    <t>1821-1913</t>
  </si>
  <si>
    <t>Sources:</t>
  </si>
  <si>
    <t>Exchange Rate Mil-Réis/British Pound Sterling</t>
  </si>
  <si>
    <t>1913-1930</t>
  </si>
  <si>
    <t>IBGE (1990, p. 591-596)</t>
  </si>
  <si>
    <t>1931-1939</t>
  </si>
  <si>
    <t>IBGE (1941, p. 368, 1333)</t>
  </si>
  <si>
    <t>1940-1943</t>
  </si>
  <si>
    <t>IBGE (1946, p. 219)</t>
  </si>
  <si>
    <t>1944-1946</t>
  </si>
  <si>
    <t>IBGE (1947, p. 243)</t>
  </si>
  <si>
    <t>IBGE (1948, p. 229)</t>
  </si>
  <si>
    <t>1913-1947</t>
  </si>
  <si>
    <t>Exports and imports in current British Pound Sterling</t>
  </si>
  <si>
    <t>References:</t>
  </si>
  <si>
    <t>Exchange Rate Mil-Réis / Pound Sterling</t>
  </si>
  <si>
    <t>Year</t>
  </si>
  <si>
    <t>1821-1947</t>
  </si>
  <si>
    <t>IBGE (1990, p. 570-571)</t>
  </si>
  <si>
    <t>1828 - 1ºS</t>
  </si>
  <si>
    <t>1828-1829</t>
  </si>
  <si>
    <t>1829-1830</t>
  </si>
  <si>
    <t>1830-1831</t>
  </si>
  <si>
    <t>1831-1832</t>
  </si>
  <si>
    <t>1832-1833</t>
  </si>
  <si>
    <t>1833-1834</t>
  </si>
  <si>
    <t>1834-1835</t>
  </si>
  <si>
    <t>1835-1836</t>
  </si>
  <si>
    <t>1836-1837</t>
  </si>
  <si>
    <t>1837-1838</t>
  </si>
  <si>
    <t>1838-1839</t>
  </si>
  <si>
    <t>1839-1840</t>
  </si>
  <si>
    <t>1840-1841</t>
  </si>
  <si>
    <t>1841-1842</t>
  </si>
  <si>
    <t>1842-1843</t>
  </si>
  <si>
    <t>1843-1844</t>
  </si>
  <si>
    <t>1844-1845</t>
  </si>
  <si>
    <t>1845-1846</t>
  </si>
  <si>
    <t>1846-1847</t>
  </si>
  <si>
    <t>1847-1848</t>
  </si>
  <si>
    <t>1848-1849</t>
  </si>
  <si>
    <t>1849-1850</t>
  </si>
  <si>
    <t>1850-1851</t>
  </si>
  <si>
    <t>1851-1852</t>
  </si>
  <si>
    <t>1852-1853</t>
  </si>
  <si>
    <t>1853-1854</t>
  </si>
  <si>
    <t>1854-1855</t>
  </si>
  <si>
    <t>1855-1856</t>
  </si>
  <si>
    <t>1856-1857</t>
  </si>
  <si>
    <t>1857-1858</t>
  </si>
  <si>
    <t>1858-1859</t>
  </si>
  <si>
    <t>1859-1860</t>
  </si>
  <si>
    <t>1860-1861</t>
  </si>
  <si>
    <t>1861-1862</t>
  </si>
  <si>
    <t>1862-1863</t>
  </si>
  <si>
    <t>1863-1864</t>
  </si>
  <si>
    <t>1864-1865</t>
  </si>
  <si>
    <t>1865-1866</t>
  </si>
  <si>
    <t>1866-1867</t>
  </si>
  <si>
    <t>1867-1868</t>
  </si>
  <si>
    <t>1868-1869</t>
  </si>
  <si>
    <t>1869-1870</t>
  </si>
  <si>
    <t>1870-1871</t>
  </si>
  <si>
    <t>1871-1872</t>
  </si>
  <si>
    <t>1872-1873</t>
  </si>
  <si>
    <t>1873-1874</t>
  </si>
  <si>
    <t>1874-1875</t>
  </si>
  <si>
    <t>1875-1876</t>
  </si>
  <si>
    <t>1876-1877</t>
  </si>
  <si>
    <t>1877-1878</t>
  </si>
  <si>
    <t>1878-1879</t>
  </si>
  <si>
    <t>1879-1880</t>
  </si>
  <si>
    <t>1880-1881</t>
  </si>
  <si>
    <t>1881-1882</t>
  </si>
  <si>
    <t>1882-1883</t>
  </si>
  <si>
    <t>1883-1884</t>
  </si>
  <si>
    <t>1884-1885</t>
  </si>
  <si>
    <t>1885-1886</t>
  </si>
  <si>
    <t>Fiscal year</t>
  </si>
  <si>
    <t>IBGE (1990, p. 616-617)</t>
  </si>
  <si>
    <t xml:space="preserve">Notes: </t>
  </si>
  <si>
    <t>*central government expenditures do not include credit operations</t>
  </si>
  <si>
    <t>1901-1947</t>
  </si>
  <si>
    <t>Calendar year</t>
  </si>
  <si>
    <t>1820-1900</t>
  </si>
  <si>
    <t>1900-1947</t>
  </si>
  <si>
    <t>1820-1912</t>
  </si>
  <si>
    <t>Brazil (1917, p. 243)</t>
  </si>
  <si>
    <t>David Absell and Tena-Junguito (2018, online appendix)</t>
  </si>
  <si>
    <t>David Absell &amp; Tena-Junguito (2018, online appendix) converted from Pound Sterling to Mil-Réis at the exchange rate in column B</t>
  </si>
  <si>
    <t>1820-1915</t>
  </si>
  <si>
    <t>1916-1947</t>
  </si>
  <si>
    <t>IPEADATA (2022)</t>
  </si>
  <si>
    <r>
      <t xml:space="preserve">Brazil. (1917). </t>
    </r>
    <r>
      <rPr>
        <i/>
        <sz val="10"/>
        <color theme="1"/>
        <rFont val="Calibri"/>
        <family val="2"/>
        <scheme val="minor"/>
      </rPr>
      <t>Annuario Estatistico do Brazil 1908-1912 1º ano, vol. II, Economia e Finanças</t>
    </r>
    <r>
      <rPr>
        <sz val="10"/>
        <color theme="1"/>
        <rFont val="Calibri"/>
        <family val="2"/>
        <scheme val="minor"/>
      </rPr>
      <t>. Typographia de Estatistica.</t>
    </r>
  </si>
  <si>
    <r>
      <t>Carrara, A. A. (2022). A</t>
    </r>
    <r>
      <rPr>
        <i/>
        <sz val="10"/>
        <color theme="1"/>
        <rFont val="Calibri"/>
        <family val="2"/>
        <scheme val="minor"/>
      </rPr>
      <t>s finanças do estado brasileiro: 1808–-1898</t>
    </r>
    <r>
      <rPr>
        <sz val="10"/>
        <color theme="1"/>
        <rFont val="Calibri"/>
        <family val="2"/>
        <scheme val="minor"/>
      </rPr>
      <t xml:space="preserve">. Fino Traço. </t>
    </r>
  </si>
  <si>
    <r>
      <t xml:space="preserve">Catão, L. (1992). </t>
    </r>
    <r>
      <rPr>
        <i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new wholesale price index for Brazil during the period 1870-1913. </t>
    </r>
    <r>
      <rPr>
        <i/>
        <sz val="10"/>
        <color theme="1"/>
        <rFont val="Calibri"/>
        <family val="2"/>
        <scheme val="minor"/>
      </rPr>
      <t>Revista Brasileira de Economia,</t>
    </r>
    <r>
      <rPr>
        <sz val="10"/>
        <color theme="1"/>
        <rFont val="Calibri"/>
        <family val="2"/>
        <scheme val="minor"/>
      </rPr>
      <t xml:space="preserve"> 46(4), 519-533. </t>
    </r>
  </si>
  <si>
    <r>
      <t xml:space="preserve">David Absell, C., &amp; Tena-Junguito, A. (2018). The Reconstruction Of Brazil's Foreign Trade Series, 1821-1913.  </t>
    </r>
    <r>
      <rPr>
        <i/>
        <sz val="10"/>
        <color theme="1"/>
        <rFont val="Calibri"/>
        <family val="2"/>
        <scheme val="minor"/>
      </rPr>
      <t>Revista de Historia Económica / Journal of Iberian and Latin American Economic History</t>
    </r>
    <r>
      <rPr>
        <sz val="10"/>
        <color theme="1"/>
        <rFont val="Calibri"/>
        <family val="2"/>
        <scheme val="minor"/>
      </rPr>
      <t xml:space="preserve">, 36(1), 87-115. </t>
    </r>
  </si>
  <si>
    <r>
      <t xml:space="preserve">Haddad, C. L. da S. (1978). </t>
    </r>
    <r>
      <rPr>
        <i/>
        <sz val="10"/>
        <color theme="1"/>
        <rFont val="Calibri"/>
        <family val="2"/>
        <scheme val="minor"/>
      </rPr>
      <t>Crescimento do Produto Real no Brasil, 1900-1947</t>
    </r>
    <r>
      <rPr>
        <sz val="10"/>
        <color theme="1"/>
        <rFont val="Calibri"/>
        <family val="2"/>
        <scheme val="minor"/>
      </rPr>
      <t>. Fundação Getulio Vargas.</t>
    </r>
  </si>
  <si>
    <r>
      <t xml:space="preserve">Haddad, C. L. da S. (1980). Crescimento Econômico do Brasil, 1900-1976. In: P. Neuhaus (Ed.). </t>
    </r>
    <r>
      <rPr>
        <i/>
        <sz val="10"/>
        <color theme="1"/>
        <rFont val="Calibri"/>
        <family val="2"/>
        <scheme val="minor"/>
      </rPr>
      <t>Economia Brasileira: Uma Visão Histórica</t>
    </r>
    <r>
      <rPr>
        <sz val="10"/>
        <color theme="1"/>
        <rFont val="Calibri"/>
        <family val="2"/>
        <scheme val="minor"/>
      </rPr>
      <t>. Campus.</t>
    </r>
  </si>
  <si>
    <r>
      <t xml:space="preserve">IBGE. (1941). </t>
    </r>
    <r>
      <rPr>
        <i/>
        <sz val="10"/>
        <color theme="1"/>
        <rFont val="Calibri"/>
        <family val="2"/>
        <scheme val="minor"/>
      </rPr>
      <t>Anuário estatístico do Brasil ano V - 1939/1940</t>
    </r>
    <r>
      <rPr>
        <sz val="10"/>
        <color theme="1"/>
        <rFont val="Calibri"/>
        <family val="2"/>
        <scheme val="minor"/>
      </rPr>
      <t>. Instituto Brasileiro de Geografia e Estatística (IBGE).</t>
    </r>
  </si>
  <si>
    <r>
      <t xml:space="preserve">IBGE. (1946). </t>
    </r>
    <r>
      <rPr>
        <i/>
        <sz val="10"/>
        <color theme="1"/>
        <rFont val="Calibri"/>
        <family val="2"/>
        <scheme val="minor"/>
      </rPr>
      <t>Anuário estatístico do Brasil ano VI - 1941/1945</t>
    </r>
    <r>
      <rPr>
        <sz val="10"/>
        <color theme="1"/>
        <rFont val="Calibri"/>
        <family val="2"/>
        <scheme val="minor"/>
      </rPr>
      <t>. Instituto Brasileiro de Geografia e Estatística (IBGE).</t>
    </r>
  </si>
  <si>
    <r>
      <t xml:space="preserve">IBGE. (1947). </t>
    </r>
    <r>
      <rPr>
        <i/>
        <sz val="10"/>
        <color theme="1"/>
        <rFont val="Calibri"/>
        <family val="2"/>
        <scheme val="minor"/>
      </rPr>
      <t>Anuário estatístico do Brasil ano VII - 1946</t>
    </r>
    <r>
      <rPr>
        <sz val="10"/>
        <color theme="1"/>
        <rFont val="Calibri"/>
        <family val="2"/>
        <scheme val="minor"/>
      </rPr>
      <t>. Instituto Brasileiro de Geografia e Estatística (IBGE).</t>
    </r>
  </si>
  <si>
    <r>
      <t xml:space="preserve">IBGE. (1948). </t>
    </r>
    <r>
      <rPr>
        <i/>
        <sz val="10"/>
        <color theme="1"/>
        <rFont val="Calibri"/>
        <family val="2"/>
        <scheme val="minor"/>
      </rPr>
      <t>Anuário estatístico do Brasil ano VIII - 1947</t>
    </r>
    <r>
      <rPr>
        <sz val="10"/>
        <color theme="1"/>
        <rFont val="Calibri"/>
        <family val="2"/>
        <scheme val="minor"/>
      </rPr>
      <t>. Instituto Brasileiro de Geografia e Estatística (IBGE).</t>
    </r>
  </si>
  <si>
    <r>
      <t xml:space="preserve">IBGE. (1990). </t>
    </r>
    <r>
      <rPr>
        <i/>
        <sz val="10"/>
        <color theme="1"/>
        <rFont val="Calibri"/>
        <family val="2"/>
        <scheme val="minor"/>
      </rPr>
      <t>Estatísticas históricas do Brasil: séries econômicas, demográficas e sociais de 1550 a 1988, vol. 3, séries estatísticas restropectivas</t>
    </r>
    <r>
      <rPr>
        <sz val="10"/>
        <color theme="1"/>
        <rFont val="Calibri"/>
        <family val="2"/>
        <scheme val="minor"/>
      </rPr>
      <t>. Rio de Janeiro: Instituto Brasileiro de Geografia e Estatística (IBGE).</t>
    </r>
  </si>
  <si>
    <r>
      <t xml:space="preserve">IPEADATA. (2022). </t>
    </r>
    <r>
      <rPr>
        <i/>
        <sz val="10"/>
        <color theme="1"/>
        <rFont val="Calibri"/>
        <family val="2"/>
        <scheme val="minor"/>
      </rPr>
      <t>Estimativa da população residente no Brasil</t>
    </r>
    <r>
      <rPr>
        <sz val="10"/>
        <color theme="1"/>
        <rFont val="Calibri"/>
        <family val="2"/>
        <scheme val="minor"/>
      </rPr>
      <t>. http://ipeadata.gov.br/Default.aspx</t>
    </r>
  </si>
  <si>
    <r>
      <t xml:space="preserve">Menezes, A. M. F. (2010). </t>
    </r>
    <r>
      <rPr>
        <i/>
        <sz val="10"/>
        <color theme="1"/>
        <rFont val="Calibri"/>
        <family val="2"/>
        <scheme val="minor"/>
      </rPr>
      <t>20 Anos da SECEX e 200 Anos de Comércio Exterior</t>
    </r>
    <r>
      <rPr>
        <sz val="10"/>
        <color theme="1"/>
        <rFont val="Calibri"/>
        <family val="2"/>
        <scheme val="minor"/>
      </rPr>
      <t xml:space="preserve"> (1st ed.). Ministério do Desenvolvimento Indústria e Comércio Exterior-MDIC.</t>
    </r>
  </si>
  <si>
    <r>
      <t xml:space="preserve">Mortara, G. (1941). Estudos sobre a utilização do censo demográfico para a reconstituição das estatísticas do movimento da população do Brasil. </t>
    </r>
    <r>
      <rPr>
        <i/>
        <sz val="10"/>
        <color theme="1"/>
        <rFont val="Calibri"/>
        <family val="2"/>
        <scheme val="minor"/>
      </rPr>
      <t>Revista Brasileira de Estatística</t>
    </r>
    <r>
      <rPr>
        <sz val="10"/>
        <color theme="1"/>
        <rFont val="Calibri"/>
        <family val="2"/>
        <scheme val="minor"/>
      </rPr>
      <t>, 3(5), 39–89.</t>
    </r>
  </si>
  <si>
    <r>
      <t xml:space="preserve">Peláez, C. M., &amp; Suzigan, W. (1978). </t>
    </r>
    <r>
      <rPr>
        <i/>
        <sz val="10"/>
        <color theme="1"/>
        <rFont val="Calibri"/>
        <family val="2"/>
        <scheme val="minor"/>
      </rPr>
      <t>História Monetária do Brasil: análise da política, comportamento e instituições monetárias</t>
    </r>
    <r>
      <rPr>
        <sz val="10"/>
        <color theme="1"/>
        <rFont val="Calibri"/>
        <family val="2"/>
        <scheme val="minor"/>
      </rPr>
      <t>. IPEA.</t>
    </r>
  </si>
  <si>
    <t>1900-1920</t>
  </si>
  <si>
    <t>Haddad (1980)</t>
  </si>
  <si>
    <t>1921-1947</t>
  </si>
  <si>
    <t>1900-1908</t>
  </si>
  <si>
    <t>1909-1947</t>
  </si>
  <si>
    <t>Official Brazilian Foreign Trade Data</t>
  </si>
  <si>
    <t>Foreign Trade Data based in David Absell &amp; Tena-Junguito (2018)</t>
  </si>
  <si>
    <t>Exports and imports in current Mil-Réis (thousands)</t>
  </si>
  <si>
    <t>Menezes (2010, p. 251)</t>
  </si>
  <si>
    <t>1886-1887 +2ºS-1887</t>
  </si>
  <si>
    <t>Central government total expenditures* (thousands of current Mil-Réis)</t>
  </si>
  <si>
    <t>Central government total revenues (thousands of current Mil-Réis)</t>
  </si>
  <si>
    <t>Paper money issued (thousands of current Mil-Réis)</t>
  </si>
  <si>
    <t>M2 (thousands of current Mil-Réis)</t>
  </si>
  <si>
    <t>Central government total revenues and expenditures (billions of current Mil-Réis)</t>
  </si>
  <si>
    <t>Carrara (2022, p. 413-434)</t>
  </si>
  <si>
    <t>Peláez, C. M. and Suzigan, W. (1978)</t>
  </si>
  <si>
    <t>IBGE (1990)</t>
  </si>
  <si>
    <t>Money Supply (thousands of current Mil-Réis)</t>
  </si>
  <si>
    <t>Money Supply</t>
  </si>
  <si>
    <t>Fiscal data according to fiscal year</t>
  </si>
  <si>
    <t>Fiscal data according to calendar year</t>
  </si>
  <si>
    <t>Nominal Output</t>
  </si>
  <si>
    <t>Output data (1900 = 100)</t>
  </si>
  <si>
    <t>Output in constant prices</t>
  </si>
  <si>
    <t>Output Deflator</t>
  </si>
  <si>
    <t xml:space="preserve">Population </t>
  </si>
  <si>
    <t>(thousands)</t>
  </si>
  <si>
    <t>(1900 = 100)</t>
  </si>
  <si>
    <t>(1900 = 1)</t>
  </si>
  <si>
    <t>Population</t>
  </si>
  <si>
    <t>Brazilian Foreign Trade Data based in David Absell &amp; Tena-Junguito (2018)</t>
  </si>
  <si>
    <t>Exports</t>
  </si>
  <si>
    <t>Imports</t>
  </si>
  <si>
    <t>Current Pound Sterling (thousands)</t>
  </si>
  <si>
    <t>Current Mil-Réis (thousands)</t>
  </si>
  <si>
    <t>Data used in the regression</t>
  </si>
  <si>
    <t>Nominal Output per capita*</t>
  </si>
  <si>
    <t>Note:</t>
  </si>
  <si>
    <t>*Data used in the regression</t>
  </si>
  <si>
    <t>Calen-dar year</t>
  </si>
  <si>
    <t>Data used in the regression (1900 = 100)</t>
  </si>
  <si>
    <t>Nominal Govern-ment Budget per capita</t>
  </si>
  <si>
    <t>Nominal Money Supply per capita</t>
  </si>
  <si>
    <t xml:space="preserve">(1941) for the population estimates. For our nominal per-capita output see the Appendix. </t>
  </si>
  <si>
    <r>
      <t>Source</t>
    </r>
    <r>
      <rPr>
        <b/>
        <strike/>
        <sz val="12"/>
        <rFont val="Garamond"/>
        <family val="1"/>
      </rPr>
      <t>s</t>
    </r>
    <r>
      <rPr>
        <b/>
        <sz val="12"/>
        <rFont val="Garamond"/>
        <family val="1"/>
      </rPr>
      <t>:</t>
    </r>
    <r>
      <rPr>
        <sz val="12"/>
        <rFont val="Garamond"/>
        <family val="1"/>
      </rPr>
      <t xml:space="preserve"> Goldsmith’s nominal per-capita output series uses Goldsmith (1986) and Mortara </t>
    </r>
  </si>
  <si>
    <t xml:space="preserve">Source: Goldsmith’s real per-capita output is estimated from real output data in Goldsmith </t>
  </si>
  <si>
    <t xml:space="preserve">(1986) using Mortara’s population series (1941), the same that we use for our series. </t>
  </si>
  <si>
    <t>Trendline (Theil-Sen method)</t>
  </si>
  <si>
    <t xml:space="preserve">Source: Our estimates. </t>
  </si>
  <si>
    <t>Price index of Lobo (1919 weighting)</t>
  </si>
  <si>
    <t>Price index of Buescu</t>
  </si>
  <si>
    <t>Terms of Trade</t>
  </si>
  <si>
    <t xml:space="preserve">Source: Online appendix of Absell and Tena-Junguito (2018): supplementary </t>
  </si>
  <si>
    <t>material, price indices. Available at https://doi.org/10.1017/S0212610917000143.</t>
  </si>
  <si>
    <t>Other Latin America</t>
  </si>
  <si>
    <t xml:space="preserve">Western Europe </t>
  </si>
  <si>
    <t xml:space="preserve">United States </t>
  </si>
  <si>
    <t>Cumulative annual growth rates (%)</t>
  </si>
  <si>
    <t>1850/1820</t>
  </si>
  <si>
    <t>0.0</t>
  </si>
  <si>
    <t>1.0</t>
  </si>
  <si>
    <t>0.5</t>
  </si>
  <si>
    <t>1890/1820</t>
  </si>
  <si>
    <t>0.3</t>
  </si>
  <si>
    <t>0.9</t>
  </si>
  <si>
    <t>0.8</t>
  </si>
  <si>
    <t>1.3</t>
  </si>
  <si>
    <t>1900/1820</t>
  </si>
  <si>
    <t>1.4</t>
  </si>
  <si>
    <t>Proposed series of real per-capita output (I$)</t>
  </si>
  <si>
    <t>Wholesale price index of Catão</t>
  </si>
  <si>
    <t>1826-1887</t>
  </si>
  <si>
    <t>Buescu (1973, p. 223)</t>
  </si>
  <si>
    <t>1820-1930</t>
  </si>
  <si>
    <t>1870-1913</t>
  </si>
  <si>
    <t>Catão (1992, p. 530)</t>
  </si>
  <si>
    <t>Haddad (1978, p. 166)</t>
  </si>
  <si>
    <t>Lobo et al. (1971, p. 260-262)</t>
  </si>
  <si>
    <r>
      <t xml:space="preserve">Janeiro, 1820-1930 - resultados preliminares. </t>
    </r>
    <r>
      <rPr>
        <i/>
        <sz val="10"/>
        <color theme="1"/>
        <rFont val="Calibri"/>
        <family val="2"/>
        <scheme val="minor"/>
      </rPr>
      <t>Revista Brasileira de Economia,</t>
    </r>
    <r>
      <rPr>
        <sz val="10"/>
        <color theme="1"/>
        <rFont val="Calibri"/>
        <family val="2"/>
        <scheme val="minor"/>
      </rPr>
      <t xml:space="preserve"> 25 (4), 235–265.</t>
    </r>
  </si>
  <si>
    <r>
      <t xml:space="preserve">Buescu, M. (1973). </t>
    </r>
    <r>
      <rPr>
        <i/>
        <sz val="10"/>
        <color theme="1"/>
        <rFont val="Calibri"/>
        <family val="2"/>
        <scheme val="minor"/>
      </rPr>
      <t>300 Anos de Inflação</t>
    </r>
    <r>
      <rPr>
        <sz val="10"/>
        <color theme="1"/>
        <rFont val="Calibri"/>
        <family val="2"/>
        <scheme val="minor"/>
      </rPr>
      <t>. APEC.</t>
    </r>
  </si>
  <si>
    <t xml:space="preserve">Lobo, E. M. L; Canavarros, O.; Feres, Z.; Gonçalves, S.; Madureira, L. B. (1971). Evolução dos preços e do padrão de vida no Rio de </t>
  </si>
  <si>
    <t>Mortara (1941, p. 41-43)</t>
  </si>
  <si>
    <t>Haddad (1978, p. 7-8)</t>
  </si>
  <si>
    <t>Deflator: 1870-1900, Catão; 1820-1870 Buescu and Lobo.</t>
  </si>
  <si>
    <t>Trendline</t>
  </si>
  <si>
    <r>
      <t>Source:</t>
    </r>
    <r>
      <rPr>
        <sz val="12"/>
        <rFont val="Garamond"/>
        <family val="1"/>
      </rPr>
      <t xml:space="preserve"> Goldsmith’s deflator from Goldsmith (1986). For our deflator, see the Appendix.</t>
    </r>
  </si>
  <si>
    <t>Brazil: Maddison</t>
  </si>
  <si>
    <t>Proposed nominal per-capita GDP for the 19th century</t>
  </si>
  <si>
    <t>Goldsmith’s nominal per-capita GDP</t>
  </si>
  <si>
    <t>Proposed GDP deflator for the 19th century</t>
  </si>
  <si>
    <t>Goldsmith's GDP deflator</t>
  </si>
  <si>
    <t>Goldsmith's real per-capita GDP</t>
  </si>
  <si>
    <t>Goldsmith's real per-capita GDP (using our deflator)</t>
  </si>
  <si>
    <t>Proposed series of real per-capita GDP</t>
  </si>
  <si>
    <t>Nominal Foreign Trade Index - Per Capita</t>
  </si>
  <si>
    <t>Nominal Foreign Trade Index - Per Capita (1900 = 100)</t>
  </si>
  <si>
    <t>Menezes (2010, p. 251) and IBGE (1990, p. 570-571) chained to David Absell &amp; Tena-Junguito (2018).</t>
  </si>
  <si>
    <t>Brazil:
Our estimates</t>
  </si>
  <si>
    <t>Level</t>
  </si>
  <si>
    <t>Trend</t>
  </si>
  <si>
    <t>Table 2.  Per-capita output in the 1800s: Brazil and other countries (2011 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</si>
</sst>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#,##0.0"/>
    <numFmt numFmtId="166" formatCode="#,##0.000000"/>
    <numFmt numFmtId="167" formatCode="0.0%"/>
  </numFmts>
  <fonts count="29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b/>
      <sz val="12"/>
      <name val="Garamond"/>
      <family val="1"/>
    </font>
    <font>
      <b/>
      <strike/>
      <sz val="12"/>
      <name val="Garamond"/>
      <family val="1"/>
    </font>
    <font>
      <sz val="12"/>
      <name val="Garamond"/>
      <family val="1"/>
    </font>
    <font>
      <sz val="11"/>
      <name val="Garamond"/>
      <family val="1"/>
    </font>
    <font>
      <b/>
      <sz val="12"/>
      <color rgb="FF000000"/>
      <name val="Garamond"/>
      <family val="1"/>
    </font>
    <font>
      <sz val="12"/>
      <color rgb="FF000000"/>
      <name val="Garamond"/>
      <family val="1"/>
    </font>
    <font>
      <b/>
      <sz val="10"/>
      <name val="Calibri"/>
      <family val="2"/>
      <scheme val="minor"/>
    </font>
    <font>
      <b/>
      <sz val="11"/>
      <color theme="1"/>
      <name val="Garamond"/>
      <family val="1"/>
    </font>
    <font>
      <b/>
      <sz val="11"/>
      <color rgb="FF000000"/>
      <name val="Garamond"/>
      <family val="1"/>
    </font>
    <font>
      <b/>
      <sz val="11"/>
      <name val="Garamond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10" fillId="0" borderId="0"/>
  </cellStyleXfs>
  <cellXfs count="126">
    <xf numFmtId="0" fontId="0" fillId="0" borderId="0" xfId="0"/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2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5" fontId="4" fillId="0" borderId="0" xfId="1" applyNumberFormat="1"/>
    <xf numFmtId="3" fontId="5" fillId="0" borderId="3" xfId="0" applyNumberFormat="1" applyFont="1" applyBorder="1"/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6" fontId="5" fillId="0" borderId="0" xfId="0" applyNumberFormat="1" applyFont="1"/>
    <xf numFmtId="3" fontId="0" fillId="0" borderId="0" xfId="0" applyNumberFormat="1"/>
    <xf numFmtId="3" fontId="11" fillId="0" borderId="0" xfId="0" applyNumberFormat="1" applyFont="1"/>
    <xf numFmtId="4" fontId="5" fillId="0" borderId="0" xfId="0" applyNumberFormat="1" applyFont="1"/>
    <xf numFmtId="0" fontId="3" fillId="0" borderId="0" xfId="0" applyFont="1" applyAlignment="1">
      <alignment horizontal="center" vertical="center"/>
    </xf>
    <xf numFmtId="3" fontId="3" fillId="0" borderId="0" xfId="2" applyNumberFormat="1" applyFont="1"/>
    <xf numFmtId="0" fontId="8" fillId="0" borderId="0" xfId="0" applyFont="1" applyAlignment="1">
      <alignment horizontal="center" vertical="center" wrapText="1"/>
    </xf>
    <xf numFmtId="3" fontId="3" fillId="0" borderId="0" xfId="0" applyNumberFormat="1" applyFont="1"/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5" fillId="0" borderId="1" xfId="0" applyNumberFormat="1" applyFont="1" applyBorder="1"/>
    <xf numFmtId="3" fontId="2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2" applyNumberFormat="1" applyFont="1" applyBorder="1"/>
    <xf numFmtId="2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164" fontId="5" fillId="0" borderId="0" xfId="0" applyNumberFormat="1" applyFont="1" applyProtection="1">
      <protection locked="0"/>
    </xf>
    <xf numFmtId="3" fontId="2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3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/>
    </xf>
    <xf numFmtId="3" fontId="11" fillId="0" borderId="1" xfId="0" applyNumberFormat="1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1" xfId="0" applyBorder="1"/>
    <xf numFmtId="3" fontId="5" fillId="0" borderId="0" xfId="0" applyNumberFormat="1" applyFont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left"/>
    </xf>
    <xf numFmtId="0" fontId="6" fillId="0" borderId="11" xfId="0" applyFont="1" applyBorder="1" applyAlignment="1">
      <alignment horizontal="center" vertical="center" wrapText="1"/>
    </xf>
    <xf numFmtId="3" fontId="11" fillId="0" borderId="3" xfId="0" applyNumberFormat="1" applyFont="1" applyBorder="1"/>
    <xf numFmtId="3" fontId="0" fillId="0" borderId="3" xfId="0" applyNumberFormat="1" applyBorder="1"/>
    <xf numFmtId="0" fontId="0" fillId="0" borderId="3" xfId="0" applyBorder="1"/>
    <xf numFmtId="0" fontId="0" fillId="0" borderId="2" xfId="0" applyBorder="1"/>
    <xf numFmtId="164" fontId="5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4" fontId="3" fillId="0" borderId="0" xfId="2" applyNumberFormat="1" applyFont="1"/>
    <xf numFmtId="0" fontId="13" fillId="0" borderId="15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4" fontId="3" fillId="0" borderId="1" xfId="2" applyNumberFormat="1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3" xfId="0" applyFont="1" applyBorder="1"/>
    <xf numFmtId="0" fontId="6" fillId="0" borderId="3" xfId="0" applyFont="1" applyBorder="1" applyAlignment="1">
      <alignment vertical="center"/>
    </xf>
    <xf numFmtId="0" fontId="12" fillId="0" borderId="3" xfId="0" applyFont="1" applyBorder="1"/>
    <xf numFmtId="0" fontId="6" fillId="0" borderId="2" xfId="0" applyFont="1" applyBorder="1"/>
    <xf numFmtId="3" fontId="11" fillId="0" borderId="0" xfId="0" applyNumberFormat="1" applyFont="1" applyAlignment="1">
      <alignment vertical="center"/>
    </xf>
    <xf numFmtId="4" fontId="15" fillId="0" borderId="0" xfId="0" applyNumberFormat="1" applyFont="1"/>
    <xf numFmtId="4" fontId="5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/>
    <xf numFmtId="0" fontId="17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1" fillId="0" borderId="0" xfId="0" applyFont="1"/>
    <xf numFmtId="0" fontId="22" fillId="0" borderId="0" xfId="0" applyFont="1"/>
    <xf numFmtId="2" fontId="0" fillId="0" borderId="0" xfId="0" applyNumberFormat="1"/>
    <xf numFmtId="0" fontId="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5" fillId="0" borderId="0" xfId="0" applyFont="1"/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3" fontId="24" fillId="0" borderId="0" xfId="0" applyNumberFormat="1" applyFont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167" fontId="24" fillId="0" borderId="0" xfId="0" applyNumberFormat="1" applyFont="1" applyAlignment="1">
      <alignment horizontal="center" vertical="center"/>
    </xf>
    <xf numFmtId="167" fontId="24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4">
    <cellStyle name="Normal" xfId="0" builtinId="0"/>
    <cellStyle name="Normal 18 2 2" xfId="3" xr:uid="{00000000-0005-0000-0000-000001000000}"/>
    <cellStyle name="Normal 2" xfId="1" xr:uid="{00000000-0005-0000-0000-000002000000}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90096558229716E-2"/>
          <c:y val="2.7863777089783281E-2"/>
          <c:w val="0.88541651927452492"/>
          <c:h val="0.88176169929223247"/>
        </c:manualLayout>
      </c:layout>
      <c:lineChart>
        <c:grouping val="standard"/>
        <c:varyColors val="0"/>
        <c:ser>
          <c:idx val="0"/>
          <c:order val="0"/>
          <c:tx>
            <c:strRef>
              <c:f>Figure1!$B$1</c:f>
              <c:strCache>
                <c:ptCount val="1"/>
                <c:pt idx="0">
                  <c:v>Goldsmith’s nominal per-capita GDP</c:v>
                </c:pt>
              </c:strCache>
            </c:strRef>
          </c:tx>
          <c:spPr>
            <a:ln w="38100" cap="rnd" cmpd="sng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Figure1!$A$2:$A$82</c:f>
              <c:numCache>
                <c:formatCode>General</c:formatCode>
                <c:ptCount val="8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</c:numCache>
            </c:numRef>
          </c:cat>
          <c:val>
            <c:numRef>
              <c:f>Figure1!$B$2:$B$82</c:f>
              <c:numCache>
                <c:formatCode>0.00</c:formatCode>
                <c:ptCount val="81"/>
                <c:pt idx="30">
                  <c:v>20.541575393141066</c:v>
                </c:pt>
                <c:pt idx="31">
                  <c:v>22.449284862080546</c:v>
                </c:pt>
                <c:pt idx="32">
                  <c:v>22.765259991556434</c:v>
                </c:pt>
                <c:pt idx="33">
                  <c:v>23.068792190510511</c:v>
                </c:pt>
                <c:pt idx="34">
                  <c:v>23.936788866212996</c:v>
                </c:pt>
                <c:pt idx="35">
                  <c:v>25.662382101632929</c:v>
                </c:pt>
                <c:pt idx="36">
                  <c:v>27.94631565705054</c:v>
                </c:pt>
                <c:pt idx="37">
                  <c:v>29.598293761289607</c:v>
                </c:pt>
                <c:pt idx="38">
                  <c:v>31.745460413910049</c:v>
                </c:pt>
                <c:pt idx="39">
                  <c:v>32.099079579959515</c:v>
                </c:pt>
                <c:pt idx="40">
                  <c:v>33.594567695873209</c:v>
                </c:pt>
                <c:pt idx="41">
                  <c:v>33.089297877432301</c:v>
                </c:pt>
                <c:pt idx="42">
                  <c:v>32.028783272489903</c:v>
                </c:pt>
                <c:pt idx="43">
                  <c:v>32.882712889439162</c:v>
                </c:pt>
                <c:pt idx="44">
                  <c:v>35.299508099646467</c:v>
                </c:pt>
                <c:pt idx="45">
                  <c:v>40.459162017948103</c:v>
                </c:pt>
                <c:pt idx="46">
                  <c:v>43.200756714024088</c:v>
                </c:pt>
                <c:pt idx="47">
                  <c:v>47.067768199233718</c:v>
                </c:pt>
                <c:pt idx="48">
                  <c:v>52.055771045182929</c:v>
                </c:pt>
                <c:pt idx="49">
                  <c:v>52.488364921699258</c:v>
                </c:pt>
                <c:pt idx="50">
                  <c:v>48.58406120548473</c:v>
                </c:pt>
                <c:pt idx="51">
                  <c:v>46.417949292359594</c:v>
                </c:pt>
                <c:pt idx="52">
                  <c:v>48.704767710305831</c:v>
                </c:pt>
                <c:pt idx="53">
                  <c:v>49.149487880083043</c:v>
                </c:pt>
                <c:pt idx="54">
                  <c:v>49.563316597961808</c:v>
                </c:pt>
                <c:pt idx="55">
                  <c:v>49.672527128292224</c:v>
                </c:pt>
                <c:pt idx="56">
                  <c:v>49.838487832277949</c:v>
                </c:pt>
                <c:pt idx="57">
                  <c:v>49.943781402598383</c:v>
                </c:pt>
                <c:pt idx="58">
                  <c:v>51.666955292944131</c:v>
                </c:pt>
                <c:pt idx="59">
                  <c:v>53.311095887308639</c:v>
                </c:pt>
                <c:pt idx="60">
                  <c:v>51.70362916661113</c:v>
                </c:pt>
                <c:pt idx="61">
                  <c:v>50.917620989881556</c:v>
                </c:pt>
                <c:pt idx="62">
                  <c:v>51.264087441502653</c:v>
                </c:pt>
                <c:pt idx="63">
                  <c:v>49.532101448667859</c:v>
                </c:pt>
                <c:pt idx="64">
                  <c:v>51.35541116108503</c:v>
                </c:pt>
                <c:pt idx="65">
                  <c:v>50.555589156757677</c:v>
                </c:pt>
                <c:pt idx="66">
                  <c:v>50.630161121921127</c:v>
                </c:pt>
                <c:pt idx="67">
                  <c:v>49.840530350049654</c:v>
                </c:pt>
                <c:pt idx="68">
                  <c:v>47.347248959466761</c:v>
                </c:pt>
                <c:pt idx="69">
                  <c:v>51.475055504766878</c:v>
                </c:pt>
                <c:pt idx="70">
                  <c:v>59.335364407552674</c:v>
                </c:pt>
                <c:pt idx="71">
                  <c:v>81.571709548231965</c:v>
                </c:pt>
                <c:pt idx="72">
                  <c:v>93.474378464770709</c:v>
                </c:pt>
                <c:pt idx="73">
                  <c:v>93.376555070009829</c:v>
                </c:pt>
                <c:pt idx="74">
                  <c:v>102.13993687900272</c:v>
                </c:pt>
                <c:pt idx="75">
                  <c:v>104.02606770908599</c:v>
                </c:pt>
                <c:pt idx="76">
                  <c:v>103.22428290138896</c:v>
                </c:pt>
                <c:pt idx="77">
                  <c:v>106.94229613196953</c:v>
                </c:pt>
                <c:pt idx="78">
                  <c:v>113.08583641198622</c:v>
                </c:pt>
                <c:pt idx="79">
                  <c:v>110.45748909791006</c:v>
                </c:pt>
                <c:pt idx="8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D-4F34-9FB6-87DD5DCA15EF}"/>
            </c:ext>
          </c:extLst>
        </c:ser>
        <c:ser>
          <c:idx val="1"/>
          <c:order val="1"/>
          <c:tx>
            <c:strRef>
              <c:f>Figure1!$C$1</c:f>
              <c:strCache>
                <c:ptCount val="1"/>
                <c:pt idx="0">
                  <c:v>Proposed nominal per-capita GDP for the 19th century</c:v>
                </c:pt>
              </c:strCache>
            </c:strRef>
          </c:tx>
          <c:spPr>
            <a:ln w="222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Figure1!$A$2:$A$82</c:f>
              <c:numCache>
                <c:formatCode>General</c:formatCode>
                <c:ptCount val="8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</c:numCache>
            </c:numRef>
          </c:cat>
          <c:val>
            <c:numRef>
              <c:f>Figure1!$C$2:$C$82</c:f>
              <c:numCache>
                <c:formatCode>#,##0.00</c:formatCode>
                <c:ptCount val="81"/>
                <c:pt idx="0">
                  <c:v>8.8603305697757193</c:v>
                </c:pt>
                <c:pt idx="1">
                  <c:v>7.7644794071814323</c:v>
                </c:pt>
                <c:pt idx="2">
                  <c:v>7.7359818359943739</c:v>
                </c:pt>
                <c:pt idx="3">
                  <c:v>7.810090590200053</c:v>
                </c:pt>
                <c:pt idx="4">
                  <c:v>9.8207907778056249</c:v>
                </c:pt>
                <c:pt idx="5">
                  <c:v>9.5046224636233916</c:v>
                </c:pt>
                <c:pt idx="6">
                  <c:v>9.5266672864235424</c:v>
                </c:pt>
                <c:pt idx="7">
                  <c:v>13.829245189451283</c:v>
                </c:pt>
                <c:pt idx="8">
                  <c:v>17.597170591979765</c:v>
                </c:pt>
                <c:pt idx="9">
                  <c:v>17.653887869879053</c:v>
                </c:pt>
                <c:pt idx="10">
                  <c:v>18.169939318843323</c:v>
                </c:pt>
                <c:pt idx="11">
                  <c:v>14.714174290199129</c:v>
                </c:pt>
                <c:pt idx="12">
                  <c:v>14.411219769658326</c:v>
                </c:pt>
                <c:pt idx="13">
                  <c:v>17.150099959144121</c:v>
                </c:pt>
                <c:pt idx="14">
                  <c:v>15.796682343456558</c:v>
                </c:pt>
                <c:pt idx="15">
                  <c:v>17.052845836782961</c:v>
                </c:pt>
                <c:pt idx="16">
                  <c:v>18.656343423452544</c:v>
                </c:pt>
                <c:pt idx="17">
                  <c:v>19.022753382945297</c:v>
                </c:pt>
                <c:pt idx="18">
                  <c:v>19.887913771889558</c:v>
                </c:pt>
                <c:pt idx="19">
                  <c:v>19.043674353177238</c:v>
                </c:pt>
                <c:pt idx="20">
                  <c:v>20.380152773619134</c:v>
                </c:pt>
                <c:pt idx="21">
                  <c:v>19.653458643433471</c:v>
                </c:pt>
                <c:pt idx="22">
                  <c:v>20.202367713217093</c:v>
                </c:pt>
                <c:pt idx="23">
                  <c:v>21.269858462549944</c:v>
                </c:pt>
                <c:pt idx="24">
                  <c:v>22.91465103057762</c:v>
                </c:pt>
                <c:pt idx="25">
                  <c:v>23.812001765380984</c:v>
                </c:pt>
                <c:pt idx="26">
                  <c:v>25.68929863983373</c:v>
                </c:pt>
                <c:pt idx="27">
                  <c:v>22.543879240273615</c:v>
                </c:pt>
                <c:pt idx="28">
                  <c:v>20.945546785457704</c:v>
                </c:pt>
                <c:pt idx="29">
                  <c:v>21.364426779682567</c:v>
                </c:pt>
                <c:pt idx="30">
                  <c:v>22.234964877128384</c:v>
                </c:pt>
                <c:pt idx="31">
                  <c:v>23.853053682599036</c:v>
                </c:pt>
                <c:pt idx="32">
                  <c:v>25.51120786417377</c:v>
                </c:pt>
                <c:pt idx="33">
                  <c:v>25.309229143273093</c:v>
                </c:pt>
                <c:pt idx="34">
                  <c:v>26.81860987412465</c:v>
                </c:pt>
                <c:pt idx="35">
                  <c:v>28.588700483014268</c:v>
                </c:pt>
                <c:pt idx="36">
                  <c:v>31.189477663261734</c:v>
                </c:pt>
                <c:pt idx="37">
                  <c:v>37.228428969579099</c:v>
                </c:pt>
                <c:pt idx="38">
                  <c:v>32.946168772529084</c:v>
                </c:pt>
                <c:pt idx="39">
                  <c:v>34.89677309105732</c:v>
                </c:pt>
                <c:pt idx="40">
                  <c:v>35.652591521299193</c:v>
                </c:pt>
                <c:pt idx="41">
                  <c:v>34.264499440946963</c:v>
                </c:pt>
                <c:pt idx="42">
                  <c:v>34.0098650886789</c:v>
                </c:pt>
                <c:pt idx="43">
                  <c:v>32.635362191271099</c:v>
                </c:pt>
                <c:pt idx="44">
                  <c:v>42.180634156926644</c:v>
                </c:pt>
                <c:pt idx="45">
                  <c:v>43.884747015359608</c:v>
                </c:pt>
                <c:pt idx="46">
                  <c:v>51.141635564574962</c:v>
                </c:pt>
                <c:pt idx="47">
                  <c:v>51.169739299781583</c:v>
                </c:pt>
                <c:pt idx="48">
                  <c:v>62.415884628150074</c:v>
                </c:pt>
                <c:pt idx="49">
                  <c:v>63.024550360930263</c:v>
                </c:pt>
                <c:pt idx="50">
                  <c:v>52.694349458422749</c:v>
                </c:pt>
                <c:pt idx="51">
                  <c:v>52.794252959359056</c:v>
                </c:pt>
                <c:pt idx="52">
                  <c:v>56.962130540378283</c:v>
                </c:pt>
                <c:pt idx="53">
                  <c:v>55.347755673709997</c:v>
                </c:pt>
                <c:pt idx="54">
                  <c:v>55.154313418306131</c:v>
                </c:pt>
                <c:pt idx="55">
                  <c:v>50.488598262821625</c:v>
                </c:pt>
                <c:pt idx="56">
                  <c:v>50.74175250270725</c:v>
                </c:pt>
                <c:pt idx="57">
                  <c:v>53.753074869579009</c:v>
                </c:pt>
                <c:pt idx="58">
                  <c:v>58.380471036543867</c:v>
                </c:pt>
                <c:pt idx="59">
                  <c:v>58.053847749681587</c:v>
                </c:pt>
                <c:pt idx="60">
                  <c:v>56.128142842196638</c:v>
                </c:pt>
                <c:pt idx="61">
                  <c:v>56.662908244553677</c:v>
                </c:pt>
                <c:pt idx="62">
                  <c:v>58.82544442168399</c:v>
                </c:pt>
                <c:pt idx="63">
                  <c:v>56.617531303289525</c:v>
                </c:pt>
                <c:pt idx="64">
                  <c:v>56.34205974380707</c:v>
                </c:pt>
                <c:pt idx="65">
                  <c:v>55.925090441406375</c:v>
                </c:pt>
                <c:pt idx="66">
                  <c:v>54.44064054357235</c:v>
                </c:pt>
                <c:pt idx="67">
                  <c:v>51.30237357398272</c:v>
                </c:pt>
                <c:pt idx="68">
                  <c:v>47.895812548027003</c:v>
                </c:pt>
                <c:pt idx="69">
                  <c:v>52.753320828881954</c:v>
                </c:pt>
                <c:pt idx="70">
                  <c:v>62.805956907742797</c:v>
                </c:pt>
                <c:pt idx="71">
                  <c:v>91.223749465347282</c:v>
                </c:pt>
                <c:pt idx="72">
                  <c:v>112.12020687814488</c:v>
                </c:pt>
                <c:pt idx="73">
                  <c:v>114.30733020002346</c:v>
                </c:pt>
                <c:pt idx="74">
                  <c:v>126.80487060925813</c:v>
                </c:pt>
                <c:pt idx="75">
                  <c:v>131.67331339450575</c:v>
                </c:pt>
                <c:pt idx="76">
                  <c:v>136.1600949982832</c:v>
                </c:pt>
                <c:pt idx="77">
                  <c:v>148.3054011472685</c:v>
                </c:pt>
                <c:pt idx="78">
                  <c:v>142.6869659221845</c:v>
                </c:pt>
                <c:pt idx="79">
                  <c:v>120.45015090450622</c:v>
                </c:pt>
                <c:pt idx="8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D-4F34-9FB6-87DD5DCA1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365104"/>
        <c:axId val="305358440"/>
      </c:lineChart>
      <c:catAx>
        <c:axId val="305365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pt-BR"/>
          </a:p>
        </c:txPr>
        <c:crossAx val="305358440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305358440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pt-BR"/>
          </a:p>
        </c:txPr>
        <c:crossAx val="3053651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090628915288027E-2"/>
          <c:y val="4.1854768153980752E-2"/>
          <c:w val="0.69904469258415869"/>
          <c:h val="0.10884083761975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81043543543541E-2"/>
          <c:y val="1.8999408983451538E-2"/>
          <c:w val="0.91796865615615619"/>
          <c:h val="0.91796985815602838"/>
        </c:manualLayout>
      </c:layout>
      <c:lineChart>
        <c:grouping val="standard"/>
        <c:varyColors val="0"/>
        <c:ser>
          <c:idx val="0"/>
          <c:order val="0"/>
          <c:tx>
            <c:strRef>
              <c:f>Figure2!$B$1</c:f>
              <c:strCache>
                <c:ptCount val="1"/>
                <c:pt idx="0">
                  <c:v>Proposed GDP deflator for the 19th century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Figure2!$A$2:$A$82</c:f>
              <c:numCache>
                <c:formatCode>General</c:formatCode>
                <c:ptCount val="8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</c:numCache>
            </c:numRef>
          </c:cat>
          <c:val>
            <c:numRef>
              <c:f>Figure2!$B$2:$B$82</c:f>
              <c:numCache>
                <c:formatCode>0.00</c:formatCode>
                <c:ptCount val="81"/>
                <c:pt idx="0">
                  <c:v>13.494593861589038</c:v>
                </c:pt>
                <c:pt idx="1">
                  <c:v>13.523031255468378</c:v>
                </c:pt>
                <c:pt idx="2">
                  <c:v>13.962540583568462</c:v>
                </c:pt>
                <c:pt idx="3">
                  <c:v>14.193282096984095</c:v>
                </c:pt>
                <c:pt idx="4">
                  <c:v>14.558312011453822</c:v>
                </c:pt>
                <c:pt idx="5">
                  <c:v>15.835077291323195</c:v>
                </c:pt>
                <c:pt idx="6">
                  <c:v>17.860958034475662</c:v>
                </c:pt>
                <c:pt idx="7">
                  <c:v>19.106992089052</c:v>
                </c:pt>
                <c:pt idx="8">
                  <c:v>20.571733111668006</c:v>
                </c:pt>
                <c:pt idx="9">
                  <c:v>22.676707745278634</c:v>
                </c:pt>
                <c:pt idx="10">
                  <c:v>23.380946941988793</c:v>
                </c:pt>
                <c:pt idx="11">
                  <c:v>22.967312235348167</c:v>
                </c:pt>
                <c:pt idx="12">
                  <c:v>20.923749018614167</c:v>
                </c:pt>
                <c:pt idx="13">
                  <c:v>22.168166498966521</c:v>
                </c:pt>
                <c:pt idx="14">
                  <c:v>22.341858454783477</c:v>
                </c:pt>
                <c:pt idx="15">
                  <c:v>21.403302367419688</c:v>
                </c:pt>
                <c:pt idx="16">
                  <c:v>23.195166369036826</c:v>
                </c:pt>
                <c:pt idx="17">
                  <c:v>25.669012118756207</c:v>
                </c:pt>
                <c:pt idx="18">
                  <c:v>27.964813932631092</c:v>
                </c:pt>
                <c:pt idx="19">
                  <c:v>27.175641186353637</c:v>
                </c:pt>
                <c:pt idx="20">
                  <c:v>27.73756868866564</c:v>
                </c:pt>
                <c:pt idx="21">
                  <c:v>27.335281220874521</c:v>
                </c:pt>
                <c:pt idx="22">
                  <c:v>24.85097181274762</c:v>
                </c:pt>
                <c:pt idx="23">
                  <c:v>26.349938390766912</c:v>
                </c:pt>
                <c:pt idx="24">
                  <c:v>26.078390439434827</c:v>
                </c:pt>
                <c:pt idx="25">
                  <c:v>27.148376464804151</c:v>
                </c:pt>
                <c:pt idx="26">
                  <c:v>28.505521801102397</c:v>
                </c:pt>
                <c:pt idx="27">
                  <c:v>28.748445963209473</c:v>
                </c:pt>
                <c:pt idx="28">
                  <c:v>29.006368365160416</c:v>
                </c:pt>
                <c:pt idx="29">
                  <c:v>28.02604501540867</c:v>
                </c:pt>
                <c:pt idx="30">
                  <c:v>27.049138189213064</c:v>
                </c:pt>
                <c:pt idx="31">
                  <c:v>28.538870270721702</c:v>
                </c:pt>
                <c:pt idx="32">
                  <c:v>30.451537903453634</c:v>
                </c:pt>
                <c:pt idx="33">
                  <c:v>33.250973911029263</c:v>
                </c:pt>
                <c:pt idx="34">
                  <c:v>36.233631071204528</c:v>
                </c:pt>
                <c:pt idx="35">
                  <c:v>39.007620515234144</c:v>
                </c:pt>
                <c:pt idx="36">
                  <c:v>41.589639179418519</c:v>
                </c:pt>
                <c:pt idx="37">
                  <c:v>41.016362173628714</c:v>
                </c:pt>
                <c:pt idx="38">
                  <c:v>41.114810225188009</c:v>
                </c:pt>
                <c:pt idx="39">
                  <c:v>41.667561019312203</c:v>
                </c:pt>
                <c:pt idx="40">
                  <c:v>41.433468013592602</c:v>
                </c:pt>
                <c:pt idx="41">
                  <c:v>41.111329380951922</c:v>
                </c:pt>
                <c:pt idx="42">
                  <c:v>41.528599492353671</c:v>
                </c:pt>
                <c:pt idx="43">
                  <c:v>41.321184738233029</c:v>
                </c:pt>
                <c:pt idx="44">
                  <c:v>43.628947034691578</c:v>
                </c:pt>
                <c:pt idx="45">
                  <c:v>46.567277719708215</c:v>
                </c:pt>
                <c:pt idx="46">
                  <c:v>49.131075496459765</c:v>
                </c:pt>
                <c:pt idx="47">
                  <c:v>51.353629107814207</c:v>
                </c:pt>
                <c:pt idx="48">
                  <c:v>55.00647530970145</c:v>
                </c:pt>
                <c:pt idx="49">
                  <c:v>55.398479809038399</c:v>
                </c:pt>
                <c:pt idx="50">
                  <c:v>57.17823759686825</c:v>
                </c:pt>
                <c:pt idx="51">
                  <c:v>53.35144203882691</c:v>
                </c:pt>
                <c:pt idx="52">
                  <c:v>56.579052488615176</c:v>
                </c:pt>
                <c:pt idx="53">
                  <c:v>55.756171606614728</c:v>
                </c:pt>
                <c:pt idx="54">
                  <c:v>57.553726931373042</c:v>
                </c:pt>
                <c:pt idx="55">
                  <c:v>52.35280019173895</c:v>
                </c:pt>
                <c:pt idx="56">
                  <c:v>56.211552288886821</c:v>
                </c:pt>
                <c:pt idx="57">
                  <c:v>58.088998961412173</c:v>
                </c:pt>
                <c:pt idx="58">
                  <c:v>56.459215466964636</c:v>
                </c:pt>
                <c:pt idx="59">
                  <c:v>54.054485899176839</c:v>
                </c:pt>
                <c:pt idx="60">
                  <c:v>50.043940241271628</c:v>
                </c:pt>
                <c:pt idx="61">
                  <c:v>51.026603818806173</c:v>
                </c:pt>
                <c:pt idx="62">
                  <c:v>51.817528161699855</c:v>
                </c:pt>
                <c:pt idx="63">
                  <c:v>51.106495166573218</c:v>
                </c:pt>
                <c:pt idx="64">
                  <c:v>49.644483502436437</c:v>
                </c:pt>
                <c:pt idx="65">
                  <c:v>49.76432052408699</c:v>
                </c:pt>
                <c:pt idx="66">
                  <c:v>47.663178077813917</c:v>
                </c:pt>
                <c:pt idx="67">
                  <c:v>45.825677079172088</c:v>
                </c:pt>
                <c:pt idx="68">
                  <c:v>44.707198210433596</c:v>
                </c:pt>
                <c:pt idx="69">
                  <c:v>51.70568027482598</c:v>
                </c:pt>
                <c:pt idx="70">
                  <c:v>52.161060957098101</c:v>
                </c:pt>
                <c:pt idx="71">
                  <c:v>65.399057282096024</c:v>
                </c:pt>
                <c:pt idx="72">
                  <c:v>80.698250379483525</c:v>
                </c:pt>
                <c:pt idx="73">
                  <c:v>93.856355356714388</c:v>
                </c:pt>
                <c:pt idx="74">
                  <c:v>95.030758168889847</c:v>
                </c:pt>
                <c:pt idx="75">
                  <c:v>86.706079731564657</c:v>
                </c:pt>
                <c:pt idx="76">
                  <c:v>92.242550131820252</c:v>
                </c:pt>
                <c:pt idx="77">
                  <c:v>108.06103698969346</c:v>
                </c:pt>
                <c:pt idx="78">
                  <c:v>112.94239833825939</c:v>
                </c:pt>
                <c:pt idx="79">
                  <c:v>109.84261404489838</c:v>
                </c:pt>
                <c:pt idx="8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8A-4FCB-A5E3-317E77EC7626}"/>
            </c:ext>
          </c:extLst>
        </c:ser>
        <c:ser>
          <c:idx val="1"/>
          <c:order val="1"/>
          <c:tx>
            <c:strRef>
              <c:f>Figure2!$C$1</c:f>
              <c:strCache>
                <c:ptCount val="1"/>
                <c:pt idx="0">
                  <c:v>Goldsmith's GDP deflator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Figure2!$A$2:$A$82</c:f>
              <c:numCache>
                <c:formatCode>General</c:formatCode>
                <c:ptCount val="8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</c:numCache>
            </c:numRef>
          </c:cat>
          <c:val>
            <c:numRef>
              <c:f>Figure2!$C$2:$C$82</c:f>
              <c:numCache>
                <c:formatCode>0.00</c:formatCode>
                <c:ptCount val="81"/>
                <c:pt idx="30">
                  <c:v>23.3418733265332</c:v>
                </c:pt>
                <c:pt idx="31">
                  <c:v>23.8726571265404</c:v>
                </c:pt>
                <c:pt idx="32">
                  <c:v>24.860197719704498</c:v>
                </c:pt>
                <c:pt idx="33">
                  <c:v>26.904644215684197</c:v>
                </c:pt>
                <c:pt idx="34">
                  <c:v>28.8272178909472</c:v>
                </c:pt>
                <c:pt idx="35">
                  <c:v>30.631196760229003</c:v>
                </c:pt>
                <c:pt idx="36">
                  <c:v>32.126338873414603</c:v>
                </c:pt>
                <c:pt idx="37">
                  <c:v>31.905512720748401</c:v>
                </c:pt>
                <c:pt idx="38">
                  <c:v>32.066272523405495</c:v>
                </c:pt>
                <c:pt idx="39">
                  <c:v>32.7295177426371</c:v>
                </c:pt>
                <c:pt idx="40">
                  <c:v>33.294531127577201</c:v>
                </c:pt>
                <c:pt idx="41">
                  <c:v>33.092439891598005</c:v>
                </c:pt>
                <c:pt idx="42">
                  <c:v>33.714805924153502</c:v>
                </c:pt>
                <c:pt idx="43">
                  <c:v>33.833441151348396</c:v>
                </c:pt>
                <c:pt idx="44">
                  <c:v>35.878526695435198</c:v>
                </c:pt>
                <c:pt idx="45">
                  <c:v>38.1525189931398</c:v>
                </c:pt>
                <c:pt idx="46">
                  <c:v>39.400626129170199</c:v>
                </c:pt>
                <c:pt idx="47">
                  <c:v>39.591492754035798</c:v>
                </c:pt>
                <c:pt idx="48">
                  <c:v>43.823903212333796</c:v>
                </c:pt>
                <c:pt idx="49">
                  <c:v>44.242335679153001</c:v>
                </c:pt>
                <c:pt idx="50">
                  <c:v>44.090404288239995</c:v>
                </c:pt>
                <c:pt idx="51">
                  <c:v>42.047661749074699</c:v>
                </c:pt>
                <c:pt idx="52">
                  <c:v>42.644412507095296</c:v>
                </c:pt>
                <c:pt idx="53">
                  <c:v>44.4268185041987</c:v>
                </c:pt>
                <c:pt idx="54">
                  <c:v>44.201272421753799</c:v>
                </c:pt>
                <c:pt idx="55">
                  <c:v>43.569867568223799</c:v>
                </c:pt>
                <c:pt idx="56">
                  <c:v>45.470213959791202</c:v>
                </c:pt>
                <c:pt idx="57">
                  <c:v>46.878835953399701</c:v>
                </c:pt>
                <c:pt idx="58">
                  <c:v>46.281118988794702</c:v>
                </c:pt>
                <c:pt idx="59">
                  <c:v>47.442737307703496</c:v>
                </c:pt>
                <c:pt idx="60">
                  <c:v>48.208380348602198</c:v>
                </c:pt>
                <c:pt idx="61">
                  <c:v>47.145711814173602</c:v>
                </c:pt>
                <c:pt idx="62">
                  <c:v>46.466331838968102</c:v>
                </c:pt>
                <c:pt idx="63">
                  <c:v>46.158225589295498</c:v>
                </c:pt>
                <c:pt idx="64">
                  <c:v>44.799640777633201</c:v>
                </c:pt>
                <c:pt idx="65">
                  <c:v>47.567853075327498</c:v>
                </c:pt>
                <c:pt idx="66">
                  <c:v>47.528329450783801</c:v>
                </c:pt>
                <c:pt idx="67">
                  <c:v>48.517706202715701</c:v>
                </c:pt>
                <c:pt idx="68">
                  <c:v>46.616972944294197</c:v>
                </c:pt>
                <c:pt idx="69">
                  <c:v>54.5802214397659</c:v>
                </c:pt>
                <c:pt idx="70">
                  <c:v>54.519686340987903</c:v>
                </c:pt>
                <c:pt idx="71">
                  <c:v>64.390448261415997</c:v>
                </c:pt>
                <c:pt idx="72">
                  <c:v>79.095098449937197</c:v>
                </c:pt>
                <c:pt idx="73">
                  <c:v>90.5739421868454</c:v>
                </c:pt>
                <c:pt idx="74">
                  <c:v>100.25136154168399</c:v>
                </c:pt>
                <c:pt idx="75">
                  <c:v>95.559279430247202</c:v>
                </c:pt>
                <c:pt idx="76">
                  <c:v>102.80687054880599</c:v>
                </c:pt>
                <c:pt idx="77">
                  <c:v>107.49895266024301</c:v>
                </c:pt>
                <c:pt idx="78">
                  <c:v>110.80854629241701</c:v>
                </c:pt>
                <c:pt idx="79">
                  <c:v>112.69375785504801</c:v>
                </c:pt>
                <c:pt idx="8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8A-4FCB-A5E3-317E77EC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358048"/>
        <c:axId val="302495584"/>
      </c:lineChart>
      <c:catAx>
        <c:axId val="3053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pt-BR"/>
          </a:p>
        </c:txPr>
        <c:crossAx val="302495584"/>
        <c:crosses val="autoZero"/>
        <c:auto val="1"/>
        <c:lblAlgn val="ctr"/>
        <c:lblOffset val="100"/>
        <c:tickLblSkip val="10"/>
        <c:noMultiLvlLbl val="0"/>
      </c:catAx>
      <c:valAx>
        <c:axId val="30249558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pt-BR"/>
          </a:p>
        </c:txPr>
        <c:crossAx val="305358048"/>
        <c:crosses val="autoZero"/>
        <c:crossBetween val="between"/>
        <c:majorUnit val="1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1190057125212295E-2"/>
          <c:y val="3.2735891291180576E-2"/>
          <c:w val="0.65370758067006329"/>
          <c:h val="0.144663297684804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49661284156171E-2"/>
          <c:y val="2.7863777089783281E-2"/>
          <c:w val="0.90486608159250148"/>
          <c:h val="0.89059722283317933"/>
        </c:manualLayout>
      </c:layout>
      <c:lineChart>
        <c:grouping val="standard"/>
        <c:varyColors val="0"/>
        <c:ser>
          <c:idx val="0"/>
          <c:order val="0"/>
          <c:tx>
            <c:strRef>
              <c:f>Figure3!$B$1</c:f>
              <c:strCache>
                <c:ptCount val="1"/>
                <c:pt idx="0">
                  <c:v>Proposed series of real per-capita GDP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Figure3!$A$2:$A$52</c:f>
              <c:numCache>
                <c:formatCode>General</c:formatCode>
                <c:ptCount val="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</c:numCache>
            </c:numRef>
          </c:cat>
          <c:val>
            <c:numRef>
              <c:f>Figure3!$B$2:$B$52</c:f>
              <c:numCache>
                <c:formatCode>0.00</c:formatCode>
                <c:ptCount val="51"/>
                <c:pt idx="0">
                  <c:v>82.20211942277507</c:v>
                </c:pt>
                <c:pt idx="1">
                  <c:v>83.580931747918939</c:v>
                </c:pt>
                <c:pt idx="2">
                  <c:v>83.776418600127386</c:v>
                </c:pt>
                <c:pt idx="3">
                  <c:v>76.115752912963814</c:v>
                </c:pt>
                <c:pt idx="4">
                  <c:v>74.01579439118882</c:v>
                </c:pt>
                <c:pt idx="5">
                  <c:v>73.290039498433799</c:v>
                </c:pt>
                <c:pt idx="6">
                  <c:v>74.993383637472093</c:v>
                </c:pt>
                <c:pt idx="7">
                  <c:v>90.764824076755772</c:v>
                </c:pt>
                <c:pt idx="8">
                  <c:v>80.132119282762488</c:v>
                </c:pt>
                <c:pt idx="9">
                  <c:v>83.750457759894473</c:v>
                </c:pt>
                <c:pt idx="10">
                  <c:v>86.04780924831843</c:v>
                </c:pt>
                <c:pt idx="11">
                  <c:v>83.345637217031239</c:v>
                </c:pt>
                <c:pt idx="12">
                  <c:v>81.895044630486183</c:v>
                </c:pt>
                <c:pt idx="13">
                  <c:v>78.979734966492259</c:v>
                </c:pt>
                <c:pt idx="14">
                  <c:v>96.680385440855801</c:v>
                </c:pt>
                <c:pt idx="15">
                  <c:v>94.239451314944901</c:v>
                </c:pt>
                <c:pt idx="16">
                  <c:v>104.09223703694431</c:v>
                </c:pt>
                <c:pt idx="17">
                  <c:v>99.641914678227408</c:v>
                </c:pt>
                <c:pt idx="18">
                  <c:v>113.47006743611843</c:v>
                </c:pt>
                <c:pt idx="19">
                  <c:v>113.76584804886225</c:v>
                </c:pt>
                <c:pt idx="20">
                  <c:v>92.158051162648832</c:v>
                </c:pt>
                <c:pt idx="21">
                  <c:v>98.955625081207074</c:v>
                </c:pt>
                <c:pt idx="22">
                  <c:v>100.67706692656296</c:v>
                </c:pt>
                <c:pt idx="23">
                  <c:v>99.26749645620167</c:v>
                </c:pt>
                <c:pt idx="24">
                  <c:v>95.83100236770423</c:v>
                </c:pt>
                <c:pt idx="25">
                  <c:v>96.439155265640423</c:v>
                </c:pt>
                <c:pt idx="26">
                  <c:v>90.269260386070201</c:v>
                </c:pt>
                <c:pt idx="27">
                  <c:v>92.535722478685742</c:v>
                </c:pt>
                <c:pt idx="28">
                  <c:v>103.40290872568606</c:v>
                </c:pt>
                <c:pt idx="29">
                  <c:v>107.3987603137405</c:v>
                </c:pt>
                <c:pt idx="30">
                  <c:v>112.15772093802343</c:v>
                </c:pt>
                <c:pt idx="31">
                  <c:v>111.04581532755313</c:v>
                </c:pt>
                <c:pt idx="32">
                  <c:v>113.52421952300675</c:v>
                </c:pt>
                <c:pt idx="33">
                  <c:v>110.7834358798309</c:v>
                </c:pt>
                <c:pt idx="34">
                  <c:v>113.49107850229106</c:v>
                </c:pt>
                <c:pt idx="35">
                  <c:v>112.37989357121322</c:v>
                </c:pt>
                <c:pt idx="36">
                  <c:v>114.21949340997298</c:v>
                </c:pt>
                <c:pt idx="37">
                  <c:v>111.9511523754437</c:v>
                </c:pt>
                <c:pt idx="38">
                  <c:v>107.13221688056771</c:v>
                </c:pt>
                <c:pt idx="39">
                  <c:v>102.02616143620499</c:v>
                </c:pt>
                <c:pt idx="40">
                  <c:v>120.40774431217955</c:v>
                </c:pt>
                <c:pt idx="41">
                  <c:v>139.48786611993131</c:v>
                </c:pt>
                <c:pt idx="42">
                  <c:v>138.93759325747413</c:v>
                </c:pt>
                <c:pt idx="43">
                  <c:v>121.7896537379725</c:v>
                </c:pt>
                <c:pt idx="44">
                  <c:v>133.43560869408086</c:v>
                </c:pt>
                <c:pt idx="45">
                  <c:v>151.8616846732734</c:v>
                </c:pt>
                <c:pt idx="46">
                  <c:v>147.610939640873</c:v>
                </c:pt>
                <c:pt idx="47">
                  <c:v>137.2422524146362</c:v>
                </c:pt>
                <c:pt idx="48">
                  <c:v>126.33605096187256</c:v>
                </c:pt>
                <c:pt idx="49">
                  <c:v>109.65703242939209</c:v>
                </c:pt>
                <c:pt idx="5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8A-441B-B2C5-0994A91E3347}"/>
            </c:ext>
          </c:extLst>
        </c:ser>
        <c:ser>
          <c:idx val="1"/>
          <c:order val="1"/>
          <c:tx>
            <c:strRef>
              <c:f>Figure3!$C$1</c:f>
              <c:strCache>
                <c:ptCount val="1"/>
                <c:pt idx="0">
                  <c:v>Goldsmith's real per-capita GDP</c:v>
                </c:pt>
              </c:strCache>
            </c:strRef>
          </c:tx>
          <c:spPr>
            <a:ln w="25400" cap="rnd" cmpd="sng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Figure3!$A$2:$A$52</c:f>
              <c:numCache>
                <c:formatCode>General</c:formatCode>
                <c:ptCount val="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</c:numCache>
            </c:numRef>
          </c:cat>
          <c:val>
            <c:numRef>
              <c:f>Figure3!$C$2:$C$52</c:f>
              <c:numCache>
                <c:formatCode>0.00</c:formatCode>
                <c:ptCount val="51"/>
                <c:pt idx="0">
                  <c:v>88.003113999384993</c:v>
                </c:pt>
                <c:pt idx="1">
                  <c:v>94.037646262353306</c:v>
                </c:pt>
                <c:pt idx="2">
                  <c:v>91.573125235091595</c:v>
                </c:pt>
                <c:pt idx="3">
                  <c:v>85.742788514789098</c:v>
                </c:pt>
                <c:pt idx="4">
                  <c:v>83.035376347330399</c:v>
                </c:pt>
                <c:pt idx="5">
                  <c:v>83.778581367583001</c:v>
                </c:pt>
                <c:pt idx="6">
                  <c:v>86.988796847240096</c:v>
                </c:pt>
                <c:pt idx="7">
                  <c:v>92.768588363858598</c:v>
                </c:pt>
                <c:pt idx="8">
                  <c:v>98.999534138988807</c:v>
                </c:pt>
                <c:pt idx="9">
                  <c:v>98.073793302929502</c:v>
                </c:pt>
                <c:pt idx="10">
                  <c:v>100.90115871326201</c:v>
                </c:pt>
                <c:pt idx="11">
                  <c:v>99.990505341473906</c:v>
                </c:pt>
                <c:pt idx="12">
                  <c:v>94.999162517925896</c:v>
                </c:pt>
                <c:pt idx="13">
                  <c:v>97.189974683165502</c:v>
                </c:pt>
                <c:pt idx="14">
                  <c:v>98.386169530583203</c:v>
                </c:pt>
                <c:pt idx="15">
                  <c:v>106.045847261679</c:v>
                </c:pt>
                <c:pt idx="16">
                  <c:v>109.644848212299</c:v>
                </c:pt>
                <c:pt idx="17">
                  <c:v>118.8835401879</c:v>
                </c:pt>
                <c:pt idx="18">
                  <c:v>118.78396771954399</c:v>
                </c:pt>
                <c:pt idx="19">
                  <c:v>118.638322583931</c:v>
                </c:pt>
                <c:pt idx="20">
                  <c:v>110.191915882348</c:v>
                </c:pt>
                <c:pt idx="21">
                  <c:v>110.393651778701</c:v>
                </c:pt>
                <c:pt idx="22">
                  <c:v>114.211369900341</c:v>
                </c:pt>
                <c:pt idx="23">
                  <c:v>110.630221867987</c:v>
                </c:pt>
                <c:pt idx="24">
                  <c:v>112.13097244134801</c:v>
                </c:pt>
                <c:pt idx="25">
                  <c:v>114.006605713255</c:v>
                </c:pt>
                <c:pt idx="26">
                  <c:v>109.60689095580101</c:v>
                </c:pt>
                <c:pt idx="27">
                  <c:v>106.538015261824</c:v>
                </c:pt>
                <c:pt idx="28">
                  <c:v>111.637221445431</c:v>
                </c:pt>
                <c:pt idx="29">
                  <c:v>112.36935074286301</c:v>
                </c:pt>
                <c:pt idx="30">
                  <c:v>107.25029298378099</c:v>
                </c:pt>
                <c:pt idx="31">
                  <c:v>108.000535002155</c:v>
                </c:pt>
                <c:pt idx="32">
                  <c:v>110.32522993026799</c:v>
                </c:pt>
                <c:pt idx="33">
                  <c:v>107.30937079209301</c:v>
                </c:pt>
                <c:pt idx="34">
                  <c:v>114.633533371377</c:v>
                </c:pt>
                <c:pt idx="35">
                  <c:v>106.28099838077399</c:v>
                </c:pt>
                <c:pt idx="36">
                  <c:v>106.526279604145</c:v>
                </c:pt>
                <c:pt idx="37">
                  <c:v>102.726477096438</c:v>
                </c:pt>
                <c:pt idx="38">
                  <c:v>101.56654533541899</c:v>
                </c:pt>
                <c:pt idx="39">
                  <c:v>94.3108220284048</c:v>
                </c:pt>
                <c:pt idx="40">
                  <c:v>108.832915942409</c:v>
                </c:pt>
                <c:pt idx="41">
                  <c:v>126.68293473756</c:v>
                </c:pt>
                <c:pt idx="42">
                  <c:v>118.179735908585</c:v>
                </c:pt>
                <c:pt idx="43">
                  <c:v>103.094281661477</c:v>
                </c:pt>
                <c:pt idx="44">
                  <c:v>101.883840087831</c:v>
                </c:pt>
                <c:pt idx="45">
                  <c:v>108.860247094076</c:v>
                </c:pt>
                <c:pt idx="46">
                  <c:v>100.406016008808</c:v>
                </c:pt>
                <c:pt idx="47">
                  <c:v>99.482174928687101</c:v>
                </c:pt>
                <c:pt idx="48">
                  <c:v>102.05515747274499</c:v>
                </c:pt>
                <c:pt idx="49">
                  <c:v>98.015623225543195</c:v>
                </c:pt>
                <c:pt idx="5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8A-441B-B2C5-0994A91E3347}"/>
            </c:ext>
          </c:extLst>
        </c:ser>
        <c:ser>
          <c:idx val="2"/>
          <c:order val="2"/>
          <c:tx>
            <c:strRef>
              <c:f>Figure3!$D$1</c:f>
              <c:strCache>
                <c:ptCount val="1"/>
                <c:pt idx="0">
                  <c:v>Goldsmith's real per-capita GDP (using our deflator)</c:v>
                </c:pt>
              </c:strCache>
            </c:strRef>
          </c:tx>
          <c:spPr>
            <a:ln w="25400" cap="rnd" cmpd="dbl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Figure3!$A$2:$A$52</c:f>
              <c:numCache>
                <c:formatCode>General</c:formatCode>
                <c:ptCount val="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</c:numCache>
            </c:numRef>
          </c:cat>
          <c:val>
            <c:numRef>
              <c:f>Figure3!$D$2:$D$52</c:f>
              <c:numCache>
                <c:formatCode>0.00</c:formatCode>
                <c:ptCount val="51"/>
                <c:pt idx="0">
                  <c:v>75.941700062491634</c:v>
                </c:pt>
                <c:pt idx="1">
                  <c:v>78.662135708684588</c:v>
                </c:pt>
                <c:pt idx="2">
                  <c:v>74.758982826199158</c:v>
                </c:pt>
                <c:pt idx="3">
                  <c:v>69.377794022624556</c:v>
                </c:pt>
                <c:pt idx="4">
                  <c:v>66.062351904984652</c:v>
                </c:pt>
                <c:pt idx="5">
                  <c:v>65.788124891162411</c:v>
                </c:pt>
                <c:pt idx="6">
                  <c:v>67.195378965635129</c:v>
                </c:pt>
                <c:pt idx="7">
                  <c:v>72.162162104955513</c:v>
                </c:pt>
                <c:pt idx="8">
                  <c:v>77.211740100558586</c:v>
                </c:pt>
                <c:pt idx="9">
                  <c:v>77.03613745254286</c:v>
                </c:pt>
                <c:pt idx="10">
                  <c:v>81.080752605242282</c:v>
                </c:pt>
                <c:pt idx="11">
                  <c:v>80.487053996272707</c:v>
                </c:pt>
                <c:pt idx="12">
                  <c:v>77.124641004055789</c:v>
                </c:pt>
                <c:pt idx="13">
                  <c:v>79.578340015536753</c:v>
                </c:pt>
                <c:pt idx="14">
                  <c:v>80.908457569645321</c:v>
                </c:pt>
                <c:pt idx="15">
                  <c:v>86.883245057773621</c:v>
                </c:pt>
                <c:pt idx="16">
                  <c:v>87.929597057440773</c:v>
                </c:pt>
                <c:pt idx="17">
                  <c:v>91.654219997611946</c:v>
                </c:pt>
                <c:pt idx="18">
                  <c:v>94.635714708304334</c:v>
                </c:pt>
                <c:pt idx="19">
                  <c:v>94.746940895543588</c:v>
                </c:pt>
                <c:pt idx="20">
                  <c:v>84.969497570078588</c:v>
                </c:pt>
                <c:pt idx="21">
                  <c:v>87.004113700579225</c:v>
                </c:pt>
                <c:pt idx="22">
                  <c:v>86.082685319104968</c:v>
                </c:pt>
                <c:pt idx="23">
                  <c:v>88.15075795887698</c:v>
                </c:pt>
                <c:pt idx="24">
                  <c:v>86.116606587547352</c:v>
                </c:pt>
                <c:pt idx="25">
                  <c:v>94.880363507528941</c:v>
                </c:pt>
                <c:pt idx="26">
                  <c:v>88.662358185990101</c:v>
                </c:pt>
                <c:pt idx="27">
                  <c:v>85.978037658688933</c:v>
                </c:pt>
                <c:pt idx="28">
                  <c:v>91.511996519284708</c:v>
                </c:pt>
                <c:pt idx="29">
                  <c:v>98.624739465185584</c:v>
                </c:pt>
                <c:pt idx="30">
                  <c:v>103.31646332670412</c:v>
                </c:pt>
                <c:pt idx="31">
                  <c:v>99.786419591412326</c:v>
                </c:pt>
                <c:pt idx="32">
                  <c:v>98.931943031959847</c:v>
                </c:pt>
                <c:pt idx="33">
                  <c:v>96.919386248706985</c:v>
                </c:pt>
                <c:pt idx="34">
                  <c:v>103.44636007455819</c:v>
                </c:pt>
                <c:pt idx="35">
                  <c:v>101.59003202362162</c:v>
                </c:pt>
                <c:pt idx="36">
                  <c:v>106.22489553521457</c:v>
                </c:pt>
                <c:pt idx="37">
                  <c:v>108.76114337370551</c:v>
                </c:pt>
                <c:pt idx="38">
                  <c:v>105.90520286376845</c:v>
                </c:pt>
                <c:pt idx="39">
                  <c:v>99.553966278301942</c:v>
                </c:pt>
                <c:pt idx="40">
                  <c:v>113.75413635921893</c:v>
                </c:pt>
                <c:pt idx="41">
                  <c:v>124.72918255744253</c:v>
                </c:pt>
                <c:pt idx="42">
                  <c:v>115.83197656108706</c:v>
                </c:pt>
                <c:pt idx="43">
                  <c:v>99.4887929699795</c:v>
                </c:pt>
                <c:pt idx="44">
                  <c:v>107.48092391042314</c:v>
                </c:pt>
                <c:pt idx="45">
                  <c:v>119.97551732374788</c:v>
                </c:pt>
                <c:pt idx="46">
                  <c:v>111.90527880449439</c:v>
                </c:pt>
                <c:pt idx="47">
                  <c:v>98.964713934930458</c:v>
                </c:pt>
                <c:pt idx="48">
                  <c:v>100.1270010871358</c:v>
                </c:pt>
                <c:pt idx="49">
                  <c:v>100.55977824122097</c:v>
                </c:pt>
                <c:pt idx="5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8A-441B-B2C5-0994A91E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887520"/>
        <c:axId val="94555280"/>
      </c:lineChart>
      <c:catAx>
        <c:axId val="119887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pt-BR"/>
          </a:p>
        </c:txPr>
        <c:crossAx val="94555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4555280"/>
        <c:scaling>
          <c:orientation val="minMax"/>
          <c:max val="155"/>
          <c:min val="5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pt-BR"/>
          </a:p>
        </c:txPr>
        <c:crossAx val="119887520"/>
        <c:crosses val="autoZero"/>
        <c:crossBetween val="between"/>
      </c:valAx>
      <c:spPr>
        <a:noFill/>
        <a:ln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6.7582283921826844E-2"/>
          <c:y val="2.6786903033768822E-2"/>
          <c:w val="0.67707152459601083"/>
          <c:h val="0.1486992010614057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365923009623793E-2"/>
          <c:y val="3.125E-2"/>
          <c:w val="0.90885258092738408"/>
          <c:h val="0.82572506561679793"/>
        </c:manualLayout>
      </c:layout>
      <c:lineChart>
        <c:grouping val="standard"/>
        <c:varyColors val="0"/>
        <c:ser>
          <c:idx val="0"/>
          <c:order val="0"/>
          <c:tx>
            <c:strRef>
              <c:f>Figure4!$B$1</c:f>
              <c:strCache>
                <c:ptCount val="1"/>
                <c:pt idx="0">
                  <c:v>Proposed series of real per-capita GDP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Figure4!$A$2:$A$82</c:f>
              <c:numCache>
                <c:formatCode>General</c:formatCode>
                <c:ptCount val="8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</c:numCache>
            </c:numRef>
          </c:cat>
          <c:val>
            <c:numRef>
              <c:f>Figure4!$B$2:$B$82</c:f>
              <c:numCache>
                <c:formatCode>0.00</c:formatCode>
                <c:ptCount val="81"/>
                <c:pt idx="0">
                  <c:v>65.658371497905776</c:v>
                </c:pt>
                <c:pt idx="1">
                  <c:v>57.416708284554687</c:v>
                </c:pt>
                <c:pt idx="2">
                  <c:v>55.405259448973858</c:v>
                </c:pt>
                <c:pt idx="3">
                  <c:v>55.026670623700248</c:v>
                </c:pt>
                <c:pt idx="4">
                  <c:v>67.458306774020713</c:v>
                </c:pt>
                <c:pt idx="5">
                  <c:v>60.022583336750955</c:v>
                </c:pt>
                <c:pt idx="6">
                  <c:v>53.337941156543415</c:v>
                </c:pt>
                <c:pt idx="7">
                  <c:v>72.377929110962569</c:v>
                </c:pt>
                <c:pt idx="8">
                  <c:v>85.540535143336513</c:v>
                </c:pt>
                <c:pt idx="9">
                  <c:v>77.850312612308784</c:v>
                </c:pt>
                <c:pt idx="10">
                  <c:v>77.712589502578041</c:v>
                </c:pt>
                <c:pt idx="11">
                  <c:v>64.065721488964954</c:v>
                </c:pt>
                <c:pt idx="12">
                  <c:v>68.874940895332998</c:v>
                </c:pt>
                <c:pt idx="13">
                  <c:v>77.363637448066171</c:v>
                </c:pt>
                <c:pt idx="14">
                  <c:v>70.704424054187967</c:v>
                </c:pt>
                <c:pt idx="15">
                  <c:v>79.673900522664042</c:v>
                </c:pt>
                <c:pt idx="16">
                  <c:v>80.432031081944956</c:v>
                </c:pt>
                <c:pt idx="17">
                  <c:v>74.107851501793775</c:v>
                </c:pt>
                <c:pt idx="18">
                  <c:v>71.117633107807293</c:v>
                </c:pt>
                <c:pt idx="19">
                  <c:v>70.076265073517746</c:v>
                </c:pt>
                <c:pt idx="20">
                  <c:v>73.474906911891836</c:v>
                </c:pt>
                <c:pt idx="21">
                  <c:v>71.897773740206318</c:v>
                </c:pt>
                <c:pt idx="22">
                  <c:v>81.294075199320915</c:v>
                </c:pt>
                <c:pt idx="23">
                  <c:v>80.720714208587907</c:v>
                </c:pt>
                <c:pt idx="24">
                  <c:v>87.868348638292062</c:v>
                </c:pt>
                <c:pt idx="25">
                  <c:v>87.710592183114414</c:v>
                </c:pt>
                <c:pt idx="26">
                  <c:v>90.120429364812551</c:v>
                </c:pt>
                <c:pt idx="27">
                  <c:v>78.417731758871099</c:v>
                </c:pt>
                <c:pt idx="28">
                  <c:v>72.210166132398101</c:v>
                </c:pt>
                <c:pt idx="29">
                  <c:v>76.230616085631937</c:v>
                </c:pt>
                <c:pt idx="30">
                  <c:v>82.20211942277507</c:v>
                </c:pt>
                <c:pt idx="31">
                  <c:v>83.580931747918939</c:v>
                </c:pt>
                <c:pt idx="32">
                  <c:v>83.776418600127386</c:v>
                </c:pt>
                <c:pt idx="33">
                  <c:v>76.115752912963814</c:v>
                </c:pt>
                <c:pt idx="34">
                  <c:v>74.01579439118882</c:v>
                </c:pt>
                <c:pt idx="35">
                  <c:v>73.290039498433799</c:v>
                </c:pt>
                <c:pt idx="36">
                  <c:v>74.993383637472093</c:v>
                </c:pt>
                <c:pt idx="37">
                  <c:v>90.764824076755772</c:v>
                </c:pt>
                <c:pt idx="38">
                  <c:v>80.132119282762488</c:v>
                </c:pt>
                <c:pt idx="39">
                  <c:v>83.750457759894473</c:v>
                </c:pt>
                <c:pt idx="40">
                  <c:v>86.04780924831843</c:v>
                </c:pt>
                <c:pt idx="41">
                  <c:v>83.345637217031239</c:v>
                </c:pt>
                <c:pt idx="42">
                  <c:v>81.895044630486183</c:v>
                </c:pt>
                <c:pt idx="43">
                  <c:v>78.979734966492259</c:v>
                </c:pt>
                <c:pt idx="44">
                  <c:v>96.680385440855801</c:v>
                </c:pt>
                <c:pt idx="45">
                  <c:v>94.239451314944901</c:v>
                </c:pt>
                <c:pt idx="46">
                  <c:v>104.09223703694431</c:v>
                </c:pt>
                <c:pt idx="47">
                  <c:v>99.641914678227408</c:v>
                </c:pt>
                <c:pt idx="48">
                  <c:v>113.47006743611843</c:v>
                </c:pt>
                <c:pt idx="49">
                  <c:v>113.76584804886225</c:v>
                </c:pt>
                <c:pt idx="50">
                  <c:v>92.158051162648832</c:v>
                </c:pt>
                <c:pt idx="51">
                  <c:v>98.955625081207074</c:v>
                </c:pt>
                <c:pt idx="52">
                  <c:v>100.67706692656296</c:v>
                </c:pt>
                <c:pt idx="53">
                  <c:v>99.26749645620167</c:v>
                </c:pt>
                <c:pt idx="54">
                  <c:v>95.83100236770423</c:v>
                </c:pt>
                <c:pt idx="55">
                  <c:v>96.439155265640423</c:v>
                </c:pt>
                <c:pt idx="56">
                  <c:v>90.269260386070201</c:v>
                </c:pt>
                <c:pt idx="57">
                  <c:v>92.535722478685742</c:v>
                </c:pt>
                <c:pt idx="58">
                  <c:v>103.40290872568606</c:v>
                </c:pt>
                <c:pt idx="59">
                  <c:v>107.3987603137405</c:v>
                </c:pt>
                <c:pt idx="60">
                  <c:v>112.15772093802343</c:v>
                </c:pt>
                <c:pt idx="61">
                  <c:v>111.04581532755313</c:v>
                </c:pt>
                <c:pt idx="62">
                  <c:v>113.52421952300675</c:v>
                </c:pt>
                <c:pt idx="63">
                  <c:v>110.7834358798309</c:v>
                </c:pt>
                <c:pt idx="64">
                  <c:v>113.49107850229106</c:v>
                </c:pt>
                <c:pt idx="65">
                  <c:v>112.37989357121322</c:v>
                </c:pt>
                <c:pt idx="66">
                  <c:v>114.21949340997298</c:v>
                </c:pt>
                <c:pt idx="67">
                  <c:v>111.9511523754437</c:v>
                </c:pt>
                <c:pt idx="68">
                  <c:v>107.13221688056771</c:v>
                </c:pt>
                <c:pt idx="69">
                  <c:v>102.02616143620499</c:v>
                </c:pt>
                <c:pt idx="70">
                  <c:v>120.40774431217955</c:v>
                </c:pt>
                <c:pt idx="71">
                  <c:v>139.48786611993131</c:v>
                </c:pt>
                <c:pt idx="72">
                  <c:v>138.93759325747413</c:v>
                </c:pt>
                <c:pt idx="73">
                  <c:v>121.7896537379725</c:v>
                </c:pt>
                <c:pt idx="74">
                  <c:v>133.43560869408086</c:v>
                </c:pt>
                <c:pt idx="75">
                  <c:v>151.8616846732734</c:v>
                </c:pt>
                <c:pt idx="76">
                  <c:v>147.610939640873</c:v>
                </c:pt>
                <c:pt idx="77">
                  <c:v>137.2422524146362</c:v>
                </c:pt>
                <c:pt idx="78">
                  <c:v>126.33605096187256</c:v>
                </c:pt>
                <c:pt idx="79">
                  <c:v>109.65703242939209</c:v>
                </c:pt>
                <c:pt idx="8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27-4ADD-A16C-F5CCDA8AD1C0}"/>
            </c:ext>
          </c:extLst>
        </c:ser>
        <c:ser>
          <c:idx val="1"/>
          <c:order val="1"/>
          <c:tx>
            <c:strRef>
              <c:f>Figure4!$C$1</c:f>
              <c:strCache>
                <c:ptCount val="1"/>
                <c:pt idx="0">
                  <c:v>Trendline</c:v>
                </c:pt>
              </c:strCache>
            </c:strRef>
          </c:tx>
          <c:spPr>
            <a:ln w="1905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Figure4!$A$2:$A$82</c:f>
              <c:numCache>
                <c:formatCode>General</c:formatCode>
                <c:ptCount val="8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</c:numCache>
            </c:numRef>
          </c:cat>
          <c:val>
            <c:numRef>
              <c:f>Figure4!$C$2:$C$82</c:f>
              <c:numCache>
                <c:formatCode>0.00</c:formatCode>
                <c:ptCount val="81"/>
                <c:pt idx="0">
                  <c:v>62.165892555939976</c:v>
                </c:pt>
                <c:pt idx="1">
                  <c:v>62.740016954625531</c:v>
                </c:pt>
                <c:pt idx="2">
                  <c:v>63.319443598828911</c:v>
                </c:pt>
                <c:pt idx="3">
                  <c:v>63.90422145669632</c:v>
                </c:pt>
                <c:pt idx="4">
                  <c:v>64.49439994861261</c:v>
                </c:pt>
                <c:pt idx="5">
                  <c:v>65.090028951377477</c:v>
                </c:pt>
                <c:pt idx="6">
                  <c:v>65.691158802420929</c:v>
                </c:pt>
                <c:pt idx="7">
                  <c:v>66.297840304057203</c:v>
                </c:pt>
                <c:pt idx="8">
                  <c:v>66.910124727778197</c:v>
                </c:pt>
                <c:pt idx="9">
                  <c:v>67.528063818586602</c:v>
                </c:pt>
                <c:pt idx="10">
                  <c:v>68.151709799368746</c:v>
                </c:pt>
                <c:pt idx="11">
                  <c:v>68.78111537530809</c:v>
                </c:pt>
                <c:pt idx="12">
                  <c:v>69.416333738339503</c:v>
                </c:pt>
                <c:pt idx="13">
                  <c:v>70.057418571644419</c:v>
                </c:pt>
                <c:pt idx="14">
                  <c:v>70.704424054187996</c:v>
                </c:pt>
                <c:pt idx="15">
                  <c:v>71.357404865297426</c:v>
                </c:pt>
                <c:pt idx="16">
                  <c:v>72.016416189283248</c:v>
                </c:pt>
                <c:pt idx="17">
                  <c:v>72.681513720102984</c:v>
                </c:pt>
                <c:pt idx="18">
                  <c:v>73.352753666067841</c:v>
                </c:pt>
                <c:pt idx="19">
                  <c:v>74.030192754593202</c:v>
                </c:pt>
                <c:pt idx="20">
                  <c:v>74.713888236992346</c:v>
                </c:pt>
                <c:pt idx="21">
                  <c:v>75.403897893315118</c:v>
                </c:pt>
                <c:pt idx="22">
                  <c:v>76.100280037230959</c:v>
                </c:pt>
                <c:pt idx="23">
                  <c:v>76.803093520956907</c:v>
                </c:pt>
                <c:pt idx="24">
                  <c:v>77.512397740231677</c:v>
                </c:pt>
                <c:pt idx="25">
                  <c:v>78.228252639334769</c:v>
                </c:pt>
                <c:pt idx="26">
                  <c:v>78.950718716152778</c:v>
                </c:pt>
                <c:pt idx="27">
                  <c:v>79.679857027292059</c:v>
                </c:pt>
                <c:pt idx="28">
                  <c:v>80.415729193238619</c:v>
                </c:pt>
                <c:pt idx="29">
                  <c:v>81.15839740356607</c:v>
                </c:pt>
                <c:pt idx="30">
                  <c:v>81.907924422190916</c:v>
                </c:pt>
                <c:pt idx="31">
                  <c:v>82.664373592677066</c:v>
                </c:pt>
                <c:pt idx="32">
                  <c:v>83.42780884358902</c:v>
                </c:pt>
                <c:pt idx="33">
                  <c:v>84.198294693894766</c:v>
                </c:pt>
                <c:pt idx="34">
                  <c:v>84.97589625841799</c:v>
                </c:pt>
                <c:pt idx="35">
                  <c:v>85.760679253341294</c:v>
                </c:pt>
                <c:pt idx="36">
                  <c:v>86.552710001759863</c:v>
                </c:pt>
                <c:pt idx="37">
                  <c:v>87.352055439286559</c:v>
                </c:pt>
                <c:pt idx="38">
                  <c:v>88.158783119708659</c:v>
                </c:pt>
                <c:pt idx="39">
                  <c:v>88.972961220697201</c:v>
                </c:pt>
                <c:pt idx="40">
                  <c:v>89.794658549568354</c:v>
                </c:pt>
                <c:pt idx="41">
                  <c:v>90.623944549098653</c:v>
                </c:pt>
                <c:pt idx="42">
                  <c:v>91.460889303393628</c:v>
                </c:pt>
                <c:pt idx="43">
                  <c:v>92.305563543811004</c:v>
                </c:pt>
                <c:pt idx="44">
                  <c:v>93.158038654937812</c:v>
                </c:pt>
                <c:pt idx="45">
                  <c:v>94.018386680623507</c:v>
                </c:pt>
                <c:pt idx="46">
                  <c:v>94.886680330068458</c:v>
                </c:pt>
                <c:pt idx="47">
                  <c:v>95.762992983968545</c:v>
                </c:pt>
                <c:pt idx="48">
                  <c:v>96.647398700717105</c:v>
                </c:pt>
                <c:pt idx="49">
                  <c:v>97.539972222663124</c:v>
                </c:pt>
                <c:pt idx="50">
                  <c:v>98.440788982428145</c:v>
                </c:pt>
                <c:pt idx="51">
                  <c:v>99.349925109281159</c:v>
                </c:pt>
                <c:pt idx="52">
                  <c:v>100.26745743557228</c:v>
                </c:pt>
                <c:pt idx="53">
                  <c:v>101.1934635032263</c:v>
                </c:pt>
                <c:pt idx="54">
                  <c:v>102.1280215702953</c:v>
                </c:pt>
                <c:pt idx="55">
                  <c:v>103.07121061757279</c:v>
                </c:pt>
                <c:pt idx="56">
                  <c:v>104.02311035526829</c:v>
                </c:pt>
                <c:pt idx="57">
                  <c:v>104.98380122974376</c:v>
                </c:pt>
                <c:pt idx="58">
                  <c:v>105.95336443031252</c:v>
                </c:pt>
                <c:pt idx="59">
                  <c:v>106.93188189610015</c:v>
                </c:pt>
                <c:pt idx="60">
                  <c:v>107.91943632296967</c:v>
                </c:pt>
                <c:pt idx="61">
                  <c:v>108.91611117051015</c:v>
                </c:pt>
                <c:pt idx="62">
                  <c:v>109.92199066908991</c:v>
                </c:pt>
                <c:pt idx="63">
                  <c:v>110.93715982697536</c:v>
                </c:pt>
                <c:pt idx="64">
                  <c:v>111.96170443751454</c:v>
                </c:pt>
                <c:pt idx="65">
                  <c:v>112.99571108638804</c:v>
                </c:pt>
                <c:pt idx="66">
                  <c:v>114.03926715892642</c:v>
                </c:pt>
                <c:pt idx="67">
                  <c:v>115.09246084749509</c:v>
                </c:pt>
                <c:pt idx="68">
                  <c:v>116.15538115894802</c:v>
                </c:pt>
                <c:pt idx="69">
                  <c:v>117.22811792214922</c:v>
                </c:pt>
                <c:pt idx="70">
                  <c:v>118.3107617955647</c:v>
                </c:pt>
                <c:pt idx="71">
                  <c:v>119.40340427492404</c:v>
                </c:pt>
                <c:pt idx="72">
                  <c:v>120.50613770095272</c:v>
                </c:pt>
                <c:pt idx="73">
                  <c:v>121.61905526717639</c:v>
                </c:pt>
                <c:pt idx="74">
                  <c:v>122.74225102779612</c:v>
                </c:pt>
                <c:pt idx="75">
                  <c:v>123.8758199056375</c:v>
                </c:pt>
                <c:pt idx="76">
                  <c:v>125.01985770017262</c:v>
                </c:pt>
                <c:pt idx="77">
                  <c:v>126.17446109561602</c:v>
                </c:pt>
                <c:pt idx="78">
                  <c:v>127.33972766909616</c:v>
                </c:pt>
                <c:pt idx="79">
                  <c:v>128.51575589890103</c:v>
                </c:pt>
                <c:pt idx="80">
                  <c:v>129.70264517280123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27-4ADD-A16C-F5CCDA8AD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50184"/>
        <c:axId val="94550576"/>
      </c:lineChart>
      <c:catAx>
        <c:axId val="94550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pt-BR"/>
          </a:p>
        </c:txPr>
        <c:crossAx val="94550576"/>
        <c:crosses val="autoZero"/>
        <c:auto val="1"/>
        <c:lblAlgn val="ctr"/>
        <c:lblOffset val="100"/>
        <c:tickLblSkip val="10"/>
        <c:noMultiLvlLbl val="0"/>
      </c:catAx>
      <c:valAx>
        <c:axId val="94550576"/>
        <c:scaling>
          <c:orientation val="minMax"/>
          <c:max val="16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pt-BR"/>
          </a:p>
        </c:txPr>
        <c:crossAx val="945501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746413484654173E-2"/>
          <c:y val="4.3862593922568575E-2"/>
          <c:w val="0.5042383624989083"/>
          <c:h val="0.11408825955319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466479825615016E-2"/>
          <c:y val="2.5428331875182269E-2"/>
          <c:w val="0.89453320502063172"/>
          <c:h val="0.88352092488539224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Figure5!$A$3:$A$89</c:f>
              <c:numCache>
                <c:formatCode>General</c:formatCode>
                <c:ptCount val="87"/>
                <c:pt idx="0">
                  <c:v>1827</c:v>
                </c:pt>
                <c:pt idx="1">
                  <c:v>1828</c:v>
                </c:pt>
                <c:pt idx="2">
                  <c:v>1829</c:v>
                </c:pt>
                <c:pt idx="3">
                  <c:v>1830</c:v>
                </c:pt>
                <c:pt idx="4">
                  <c:v>1831</c:v>
                </c:pt>
                <c:pt idx="5">
                  <c:v>1832</c:v>
                </c:pt>
                <c:pt idx="6">
                  <c:v>1833</c:v>
                </c:pt>
                <c:pt idx="7">
                  <c:v>1834</c:v>
                </c:pt>
                <c:pt idx="8">
                  <c:v>1835</c:v>
                </c:pt>
                <c:pt idx="9">
                  <c:v>1836</c:v>
                </c:pt>
                <c:pt idx="10">
                  <c:v>1837</c:v>
                </c:pt>
                <c:pt idx="11">
                  <c:v>1838</c:v>
                </c:pt>
                <c:pt idx="12">
                  <c:v>1839</c:v>
                </c:pt>
                <c:pt idx="13">
                  <c:v>1840</c:v>
                </c:pt>
                <c:pt idx="14">
                  <c:v>1841</c:v>
                </c:pt>
                <c:pt idx="15">
                  <c:v>1842</c:v>
                </c:pt>
                <c:pt idx="16">
                  <c:v>1843</c:v>
                </c:pt>
                <c:pt idx="17">
                  <c:v>1844</c:v>
                </c:pt>
                <c:pt idx="18">
                  <c:v>1845</c:v>
                </c:pt>
                <c:pt idx="19">
                  <c:v>1846</c:v>
                </c:pt>
                <c:pt idx="20">
                  <c:v>1847</c:v>
                </c:pt>
                <c:pt idx="21">
                  <c:v>1848</c:v>
                </c:pt>
                <c:pt idx="22">
                  <c:v>1849</c:v>
                </c:pt>
                <c:pt idx="23">
                  <c:v>1850</c:v>
                </c:pt>
                <c:pt idx="24">
                  <c:v>1851</c:v>
                </c:pt>
                <c:pt idx="25">
                  <c:v>1852</c:v>
                </c:pt>
                <c:pt idx="26">
                  <c:v>1853</c:v>
                </c:pt>
                <c:pt idx="27">
                  <c:v>1854</c:v>
                </c:pt>
                <c:pt idx="28">
                  <c:v>1855</c:v>
                </c:pt>
                <c:pt idx="29">
                  <c:v>1856</c:v>
                </c:pt>
                <c:pt idx="30">
                  <c:v>1857</c:v>
                </c:pt>
                <c:pt idx="31">
                  <c:v>1858</c:v>
                </c:pt>
                <c:pt idx="32">
                  <c:v>1859</c:v>
                </c:pt>
                <c:pt idx="33">
                  <c:v>1860</c:v>
                </c:pt>
                <c:pt idx="34">
                  <c:v>1861</c:v>
                </c:pt>
                <c:pt idx="35">
                  <c:v>1862</c:v>
                </c:pt>
                <c:pt idx="36">
                  <c:v>1863</c:v>
                </c:pt>
                <c:pt idx="37">
                  <c:v>1864</c:v>
                </c:pt>
                <c:pt idx="38">
                  <c:v>1865</c:v>
                </c:pt>
                <c:pt idx="39">
                  <c:v>1866</c:v>
                </c:pt>
                <c:pt idx="40">
                  <c:v>1867</c:v>
                </c:pt>
                <c:pt idx="41">
                  <c:v>1868</c:v>
                </c:pt>
                <c:pt idx="42">
                  <c:v>1869</c:v>
                </c:pt>
                <c:pt idx="43">
                  <c:v>1870</c:v>
                </c:pt>
                <c:pt idx="44">
                  <c:v>1871</c:v>
                </c:pt>
                <c:pt idx="45">
                  <c:v>1872</c:v>
                </c:pt>
                <c:pt idx="46">
                  <c:v>1873</c:v>
                </c:pt>
                <c:pt idx="47">
                  <c:v>1874</c:v>
                </c:pt>
                <c:pt idx="48">
                  <c:v>1875</c:v>
                </c:pt>
                <c:pt idx="49">
                  <c:v>1876</c:v>
                </c:pt>
                <c:pt idx="50">
                  <c:v>1877</c:v>
                </c:pt>
                <c:pt idx="51">
                  <c:v>1878</c:v>
                </c:pt>
                <c:pt idx="52">
                  <c:v>1879</c:v>
                </c:pt>
                <c:pt idx="53">
                  <c:v>1880</c:v>
                </c:pt>
                <c:pt idx="54">
                  <c:v>1881</c:v>
                </c:pt>
                <c:pt idx="55">
                  <c:v>1882</c:v>
                </c:pt>
                <c:pt idx="56">
                  <c:v>1883</c:v>
                </c:pt>
                <c:pt idx="57">
                  <c:v>1884</c:v>
                </c:pt>
                <c:pt idx="58">
                  <c:v>1885</c:v>
                </c:pt>
                <c:pt idx="59">
                  <c:v>1886</c:v>
                </c:pt>
                <c:pt idx="60">
                  <c:v>1887</c:v>
                </c:pt>
                <c:pt idx="61">
                  <c:v>1888</c:v>
                </c:pt>
                <c:pt idx="62">
                  <c:v>1889</c:v>
                </c:pt>
                <c:pt idx="63">
                  <c:v>1890</c:v>
                </c:pt>
                <c:pt idx="64">
                  <c:v>1891</c:v>
                </c:pt>
                <c:pt idx="65">
                  <c:v>1892</c:v>
                </c:pt>
                <c:pt idx="66">
                  <c:v>1893</c:v>
                </c:pt>
                <c:pt idx="67">
                  <c:v>1894</c:v>
                </c:pt>
                <c:pt idx="68">
                  <c:v>1895</c:v>
                </c:pt>
                <c:pt idx="69">
                  <c:v>1896</c:v>
                </c:pt>
                <c:pt idx="70">
                  <c:v>1897</c:v>
                </c:pt>
                <c:pt idx="71">
                  <c:v>1898</c:v>
                </c:pt>
                <c:pt idx="72">
                  <c:v>1899</c:v>
                </c:pt>
                <c:pt idx="73">
                  <c:v>1900</c:v>
                </c:pt>
                <c:pt idx="74">
                  <c:v>1901</c:v>
                </c:pt>
                <c:pt idx="75">
                  <c:v>1902</c:v>
                </c:pt>
                <c:pt idx="76">
                  <c:v>1903</c:v>
                </c:pt>
                <c:pt idx="77">
                  <c:v>1904</c:v>
                </c:pt>
                <c:pt idx="78">
                  <c:v>1905</c:v>
                </c:pt>
                <c:pt idx="79">
                  <c:v>1906</c:v>
                </c:pt>
                <c:pt idx="80">
                  <c:v>1907</c:v>
                </c:pt>
                <c:pt idx="81">
                  <c:v>1908</c:v>
                </c:pt>
                <c:pt idx="82">
                  <c:v>1909</c:v>
                </c:pt>
                <c:pt idx="83">
                  <c:v>1910</c:v>
                </c:pt>
                <c:pt idx="84">
                  <c:v>1911</c:v>
                </c:pt>
                <c:pt idx="85">
                  <c:v>1912</c:v>
                </c:pt>
                <c:pt idx="86">
                  <c:v>1913</c:v>
                </c:pt>
              </c:numCache>
            </c:numRef>
          </c:cat>
          <c:val>
            <c:numRef>
              <c:f>Figure5!$B$3:$B$89</c:f>
              <c:numCache>
                <c:formatCode>0.00</c:formatCode>
                <c:ptCount val="87"/>
                <c:pt idx="0">
                  <c:v>86.052943822674649</c:v>
                </c:pt>
                <c:pt idx="1">
                  <c:v>83.877569023857447</c:v>
                </c:pt>
                <c:pt idx="2">
                  <c:v>75.874210010738082</c:v>
                </c:pt>
                <c:pt idx="3">
                  <c:v>73.592960502471499</c:v>
                </c:pt>
                <c:pt idx="4">
                  <c:v>76.998233142805418</c:v>
                </c:pt>
                <c:pt idx="5">
                  <c:v>102.53958907865358</c:v>
                </c:pt>
                <c:pt idx="6">
                  <c:v>101.55829259797734</c:v>
                </c:pt>
                <c:pt idx="7">
                  <c:v>103.85942888228386</c:v>
                </c:pt>
                <c:pt idx="8">
                  <c:v>102.53120495031808</c:v>
                </c:pt>
                <c:pt idx="9">
                  <c:v>104.56733001530255</c:v>
                </c:pt>
                <c:pt idx="10">
                  <c:v>92.948336947956605</c:v>
                </c:pt>
                <c:pt idx="11">
                  <c:v>96.037729570705594</c:v>
                </c:pt>
                <c:pt idx="12">
                  <c:v>98.596926722971318</c:v>
                </c:pt>
                <c:pt idx="13">
                  <c:v>109.69819714902124</c:v>
                </c:pt>
                <c:pt idx="14">
                  <c:v>108.64811501446219</c:v>
                </c:pt>
                <c:pt idx="15">
                  <c:v>100.6354129330163</c:v>
                </c:pt>
                <c:pt idx="16">
                  <c:v>105.34658119212357</c:v>
                </c:pt>
                <c:pt idx="17">
                  <c:v>103.11387659837081</c:v>
                </c:pt>
                <c:pt idx="18">
                  <c:v>101.2047948206548</c:v>
                </c:pt>
                <c:pt idx="19">
                  <c:v>95.13443498236856</c:v>
                </c:pt>
                <c:pt idx="20">
                  <c:v>82.350309182317872</c:v>
                </c:pt>
                <c:pt idx="21">
                  <c:v>75.9394334525754</c:v>
                </c:pt>
                <c:pt idx="22">
                  <c:v>94.893985500655518</c:v>
                </c:pt>
                <c:pt idx="23">
                  <c:v>107.88910262323853</c:v>
                </c:pt>
                <c:pt idx="24">
                  <c:v>91.65981408419141</c:v>
                </c:pt>
                <c:pt idx="25">
                  <c:v>94.296454909998943</c:v>
                </c:pt>
                <c:pt idx="26">
                  <c:v>98.63972928412322</c:v>
                </c:pt>
                <c:pt idx="27">
                  <c:v>98.278875722440972</c:v>
                </c:pt>
                <c:pt idx="28">
                  <c:v>94.87962270372384</c:v>
                </c:pt>
                <c:pt idx="29">
                  <c:v>100.59502814252166</c:v>
                </c:pt>
                <c:pt idx="30">
                  <c:v>110.09818885321147</c:v>
                </c:pt>
                <c:pt idx="31">
                  <c:v>96.838373406836041</c:v>
                </c:pt>
                <c:pt idx="32">
                  <c:v>109.23066418161444</c:v>
                </c:pt>
                <c:pt idx="33">
                  <c:v>119.88293746450653</c:v>
                </c:pt>
                <c:pt idx="34">
                  <c:v>111.55205190526746</c:v>
                </c:pt>
                <c:pt idx="35">
                  <c:v>121.96359639958357</c:v>
                </c:pt>
                <c:pt idx="36">
                  <c:v>105.45102903359748</c:v>
                </c:pt>
                <c:pt idx="37">
                  <c:v>101.37331642631877</c:v>
                </c:pt>
                <c:pt idx="38">
                  <c:v>88.614895360139059</c:v>
                </c:pt>
                <c:pt idx="39">
                  <c:v>83.413967147653466</c:v>
                </c:pt>
                <c:pt idx="40">
                  <c:v>82.766567190994849</c:v>
                </c:pt>
                <c:pt idx="41">
                  <c:v>88.993710895821408</c:v>
                </c:pt>
                <c:pt idx="42">
                  <c:v>94.370693266263601</c:v>
                </c:pt>
                <c:pt idx="43">
                  <c:v>99.38483992476408</c:v>
                </c:pt>
                <c:pt idx="44">
                  <c:v>94.918467750156665</c:v>
                </c:pt>
                <c:pt idx="45">
                  <c:v>106.69395457561653</c:v>
                </c:pt>
                <c:pt idx="46">
                  <c:v>107.18218151430199</c:v>
                </c:pt>
                <c:pt idx="47">
                  <c:v>118.79057115174557</c:v>
                </c:pt>
                <c:pt idx="48">
                  <c:v>123.03849521709277</c:v>
                </c:pt>
                <c:pt idx="49">
                  <c:v>122.45716913676297</c:v>
                </c:pt>
                <c:pt idx="50">
                  <c:v>135.7132703558386</c:v>
                </c:pt>
                <c:pt idx="51">
                  <c:v>138.07110643237783</c:v>
                </c:pt>
                <c:pt idx="52">
                  <c:v>128.27470440540051</c:v>
                </c:pt>
                <c:pt idx="53">
                  <c:v>137.10756220559571</c:v>
                </c:pt>
                <c:pt idx="54">
                  <c:v>122.09150164038479</c:v>
                </c:pt>
                <c:pt idx="55">
                  <c:v>111.99340286599602</c:v>
                </c:pt>
                <c:pt idx="56">
                  <c:v>114.51980017881974</c:v>
                </c:pt>
                <c:pt idx="57">
                  <c:v>113.17785140127577</c:v>
                </c:pt>
                <c:pt idx="58">
                  <c:v>116.79253911823189</c:v>
                </c:pt>
                <c:pt idx="59">
                  <c:v>126.20368311887759</c:v>
                </c:pt>
                <c:pt idx="60">
                  <c:v>147.32186137941224</c:v>
                </c:pt>
                <c:pt idx="61">
                  <c:v>130.29516202111887</c:v>
                </c:pt>
                <c:pt idx="62">
                  <c:v>144.16652768121926</c:v>
                </c:pt>
                <c:pt idx="63">
                  <c:v>148.28405014328629</c:v>
                </c:pt>
                <c:pt idx="64">
                  <c:v>161.51109750294498</c:v>
                </c:pt>
                <c:pt idx="65">
                  <c:v>166.96696978982737</c:v>
                </c:pt>
                <c:pt idx="66">
                  <c:v>165.64256140234485</c:v>
                </c:pt>
                <c:pt idx="67">
                  <c:v>175.45156714624065</c:v>
                </c:pt>
                <c:pt idx="68">
                  <c:v>194.73515584252232</c:v>
                </c:pt>
                <c:pt idx="69">
                  <c:v>193.82653005327592</c:v>
                </c:pt>
                <c:pt idx="70">
                  <c:v>159.77234048150279</c:v>
                </c:pt>
                <c:pt idx="71">
                  <c:v>105.63039940610463</c:v>
                </c:pt>
                <c:pt idx="72">
                  <c:v>100.05926922927955</c:v>
                </c:pt>
                <c:pt idx="73">
                  <c:v>100</c:v>
                </c:pt>
                <c:pt idx="74">
                  <c:v>100.87994364971667</c:v>
                </c:pt>
                <c:pt idx="75">
                  <c:v>102.13225972072362</c:v>
                </c:pt>
                <c:pt idx="76">
                  <c:v>114.61648417611404</c:v>
                </c:pt>
                <c:pt idx="77">
                  <c:v>123.04260650281603</c:v>
                </c:pt>
                <c:pt idx="78">
                  <c:v>116.77066082833105</c:v>
                </c:pt>
                <c:pt idx="79">
                  <c:v>108.78276124688956</c:v>
                </c:pt>
                <c:pt idx="80">
                  <c:v>109.33820331932296</c:v>
                </c:pt>
                <c:pt idx="81">
                  <c:v>104.22567195732832</c:v>
                </c:pt>
                <c:pt idx="82">
                  <c:v>116.33764033438892</c:v>
                </c:pt>
                <c:pt idx="83">
                  <c:v>122.44000953115044</c:v>
                </c:pt>
                <c:pt idx="84">
                  <c:v>137.07680331959367</c:v>
                </c:pt>
                <c:pt idx="85">
                  <c:v>138.60040821492527</c:v>
                </c:pt>
                <c:pt idx="86">
                  <c:v>123.94809579872593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66-4373-8CE1-27382F21A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49008"/>
        <c:axId val="94552928"/>
      </c:lineChart>
      <c:catAx>
        <c:axId val="94549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pt-BR"/>
          </a:p>
        </c:txPr>
        <c:crossAx val="94552928"/>
        <c:crosses val="autoZero"/>
        <c:auto val="1"/>
        <c:lblAlgn val="ctr"/>
        <c:lblOffset val="100"/>
        <c:tickLblSkip val="10"/>
        <c:noMultiLvlLbl val="0"/>
      </c:catAx>
      <c:valAx>
        <c:axId val="94552928"/>
        <c:scaling>
          <c:orientation val="minMax"/>
          <c:max val="2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pt-BR"/>
          </a:p>
        </c:txPr>
        <c:crossAx val="9454900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Garamond" panose="02020404030301010803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76334208223975E-2"/>
          <c:y val="2.6785818439361748E-2"/>
          <c:w val="0.90404768153980752"/>
          <c:h val="0.88435195600549932"/>
        </c:manualLayout>
      </c:layout>
      <c:lineChart>
        <c:grouping val="standard"/>
        <c:varyColors val="0"/>
        <c:ser>
          <c:idx val="0"/>
          <c:order val="0"/>
          <c:tx>
            <c:strRef>
              <c:f>FigureA1!$B$1</c:f>
              <c:strCache>
                <c:ptCount val="1"/>
                <c:pt idx="0">
                  <c:v>Price index of Lobo (1919 weighting)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FigureA1!$A$2:$A$82</c:f>
              <c:numCache>
                <c:formatCode>General</c:formatCode>
                <c:ptCount val="8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</c:numCache>
            </c:numRef>
          </c:cat>
          <c:val>
            <c:numRef>
              <c:f>FigureA1!$B$2:$B$82</c:f>
              <c:numCache>
                <c:formatCode>0.00</c:formatCode>
                <c:ptCount val="81"/>
                <c:pt idx="0">
                  <c:v>10.527179018153173</c:v>
                </c:pt>
                <c:pt idx="1">
                  <c:v>8.8846864390248417</c:v>
                </c:pt>
                <c:pt idx="2">
                  <c:v>9.7325138556098452</c:v>
                </c:pt>
                <c:pt idx="3">
                  <c:v>9.245937114211781</c:v>
                </c:pt>
                <c:pt idx="4">
                  <c:v>9.5399928057258592</c:v>
                </c:pt>
                <c:pt idx="5">
                  <c:v>11.797356856946482</c:v>
                </c:pt>
                <c:pt idx="6">
                  <c:v>18.282467583394471</c:v>
                </c:pt>
                <c:pt idx="7">
                  <c:v>19.536128278308301</c:v>
                </c:pt>
                <c:pt idx="8">
                  <c:v>21.679440872046243</c:v>
                </c:pt>
                <c:pt idx="9">
                  <c:v>27.22076894515876</c:v>
                </c:pt>
                <c:pt idx="10">
                  <c:v>23.661940279102886</c:v>
                </c:pt>
                <c:pt idx="11">
                  <c:v>23.407761541709579</c:v>
                </c:pt>
                <c:pt idx="12">
                  <c:v>13.007192905607733</c:v>
                </c:pt>
                <c:pt idx="13">
                  <c:v>22.889097958664184</c:v>
                </c:pt>
                <c:pt idx="14">
                  <c:v>25.982256860852068</c:v>
                </c:pt>
                <c:pt idx="15">
                  <c:v>22.306218583608064</c:v>
                </c:pt>
                <c:pt idx="16">
                  <c:v>24.813318902676336</c:v>
                </c:pt>
                <c:pt idx="17">
                  <c:v>30.884069335790798</c:v>
                </c:pt>
                <c:pt idx="18">
                  <c:v>35.029461889559151</c:v>
                </c:pt>
                <c:pt idx="19">
                  <c:v>32.734400010274541</c:v>
                </c:pt>
                <c:pt idx="20">
                  <c:v>38.773832085809978</c:v>
                </c:pt>
                <c:pt idx="21">
                  <c:v>38.773442580186313</c:v>
                </c:pt>
                <c:pt idx="22">
                  <c:v>26.021639037558973</c:v>
                </c:pt>
                <c:pt idx="23">
                  <c:v>32.235706485826562</c:v>
                </c:pt>
                <c:pt idx="24">
                  <c:v>27.436155027870182</c:v>
                </c:pt>
                <c:pt idx="25">
                  <c:v>30.820190413508641</c:v>
                </c:pt>
                <c:pt idx="26">
                  <c:v>35.883721412524245</c:v>
                </c:pt>
                <c:pt idx="27">
                  <c:v>33.982091794685054</c:v>
                </c:pt>
                <c:pt idx="28">
                  <c:v>37.594840671671918</c:v>
                </c:pt>
                <c:pt idx="29">
                  <c:v>33.569257942309157</c:v>
                </c:pt>
                <c:pt idx="30">
                  <c:v>29.564750625340753</c:v>
                </c:pt>
                <c:pt idx="31">
                  <c:v>30.667577899282474</c:v>
                </c:pt>
                <c:pt idx="32">
                  <c:v>33.919876166687772</c:v>
                </c:pt>
                <c:pt idx="33">
                  <c:v>41.999086030317649</c:v>
                </c:pt>
                <c:pt idx="34">
                  <c:v>50.013880085535426</c:v>
                </c:pt>
                <c:pt idx="35">
                  <c:v>56.098200052404287</c:v>
                </c:pt>
                <c:pt idx="36">
                  <c:v>60.355043850437845</c:v>
                </c:pt>
                <c:pt idx="37">
                  <c:v>55.991622892024502</c:v>
                </c:pt>
                <c:pt idx="38">
                  <c:v>55.863749248491011</c:v>
                </c:pt>
                <c:pt idx="39">
                  <c:v>58.446424185730613</c:v>
                </c:pt>
                <c:pt idx="40">
                  <c:v>56.267213911540736</c:v>
                </c:pt>
                <c:pt idx="41">
                  <c:v>53.45298314461786</c:v>
                </c:pt>
                <c:pt idx="42">
                  <c:v>55.291818139613774</c:v>
                </c:pt>
                <c:pt idx="43">
                  <c:v>48.222901646356043</c:v>
                </c:pt>
                <c:pt idx="44">
                  <c:v>56.485494968482172</c:v>
                </c:pt>
                <c:pt idx="45">
                  <c:v>68.454065864979896</c:v>
                </c:pt>
                <c:pt idx="46">
                  <c:v>77.928474345422671</c:v>
                </c:pt>
                <c:pt idx="47">
                  <c:v>85.022171818089106</c:v>
                </c:pt>
                <c:pt idx="48">
                  <c:v>100.75508296943505</c:v>
                </c:pt>
                <c:pt idx="49">
                  <c:v>96.189140141070496</c:v>
                </c:pt>
                <c:pt idx="50">
                  <c:v>100.00000000000001</c:v>
                </c:pt>
                <c:pt idx="51">
                  <c:v>94.040532376286421</c:v>
                </c:pt>
                <c:pt idx="52">
                  <c:v>93.798259878362671</c:v>
                </c:pt>
                <c:pt idx="53">
                  <c:v>97.202960116413749</c:v>
                </c:pt>
                <c:pt idx="54">
                  <c:v>97.194864715748793</c:v>
                </c:pt>
                <c:pt idx="55">
                  <c:v>91.836951682669536</c:v>
                </c:pt>
                <c:pt idx="56">
                  <c:v>102.4358418442944</c:v>
                </c:pt>
                <c:pt idx="57">
                  <c:v>117.66455375656594</c:v>
                </c:pt>
                <c:pt idx="58">
                  <c:v>112.42870336420221</c:v>
                </c:pt>
                <c:pt idx="59">
                  <c:v>111.1221330675431</c:v>
                </c:pt>
                <c:pt idx="60">
                  <c:v>110.92975939816542</c:v>
                </c:pt>
                <c:pt idx="61">
                  <c:v>113.36306419231643</c:v>
                </c:pt>
                <c:pt idx="62">
                  <c:v>117.64609961174709</c:v>
                </c:pt>
                <c:pt idx="63">
                  <c:v>117.10434992511492</c:v>
                </c:pt>
                <c:pt idx="64">
                  <c:v>104.96550190799857</c:v>
                </c:pt>
                <c:pt idx="65">
                  <c:v>120.97756226536893</c:v>
                </c:pt>
                <c:pt idx="66">
                  <c:v>97.189632707776781</c:v>
                </c:pt>
                <c:pt idx="67">
                  <c:v>92.917303429407511</c:v>
                </c:pt>
                <c:pt idx="68">
                  <c:v>87.480520771124276</c:v>
                </c:pt>
                <c:pt idx="69">
                  <c:v>96.310960656668584</c:v>
                </c:pt>
                <c:pt idx="70">
                  <c:v>103.6664585443375</c:v>
                </c:pt>
                <c:pt idx="71">
                  <c:v>132.37415994427332</c:v>
                </c:pt>
                <c:pt idx="72">
                  <c:v>189.95977670168952</c:v>
                </c:pt>
                <c:pt idx="73">
                  <c:v>202.74819377294202</c:v>
                </c:pt>
                <c:pt idx="74">
                  <c:v>196.33198343316784</c:v>
                </c:pt>
                <c:pt idx="75">
                  <c:v>185.82567981100769</c:v>
                </c:pt>
                <c:pt idx="76">
                  <c:v>237.85986240345395</c:v>
                </c:pt>
                <c:pt idx="77">
                  <c:v>281.84398489097157</c:v>
                </c:pt>
                <c:pt idx="78">
                  <c:v>297.66620862910753</c:v>
                </c:pt>
                <c:pt idx="79">
                  <c:v>291.79165323135447</c:v>
                </c:pt>
                <c:pt idx="80">
                  <c:v>253.22594347473336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56-4FDA-9E22-86670EE4E357}"/>
            </c:ext>
          </c:extLst>
        </c:ser>
        <c:ser>
          <c:idx val="1"/>
          <c:order val="1"/>
          <c:tx>
            <c:strRef>
              <c:f>FigureA1!$C$1</c:f>
              <c:strCache>
                <c:ptCount val="1"/>
                <c:pt idx="0">
                  <c:v>Price index of Buescu</c:v>
                </c:pt>
              </c:strCache>
            </c:strRef>
          </c:tx>
          <c:spPr>
            <a:ln w="41275" cap="rnd" cmpd="sng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FigureA1!$A$2:$A$82</c:f>
              <c:numCache>
                <c:formatCode>General</c:formatCode>
                <c:ptCount val="8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</c:numCache>
            </c:numRef>
          </c:cat>
          <c:val>
            <c:numRef>
              <c:f>FigureA1!$C$2:$C$82</c:f>
              <c:numCache>
                <c:formatCode>0.00</c:formatCode>
                <c:ptCount val="81"/>
                <c:pt idx="6">
                  <c:v>36.363636363636374</c:v>
                </c:pt>
                <c:pt idx="7">
                  <c:v>38.909090909090928</c:v>
                </c:pt>
                <c:pt idx="8">
                  <c:v>41.636363636363612</c:v>
                </c:pt>
                <c:pt idx="9">
                  <c:v>44.581818181818178</c:v>
                </c:pt>
                <c:pt idx="10">
                  <c:v>47.709090909090868</c:v>
                </c:pt>
                <c:pt idx="11">
                  <c:v>46.800000000000011</c:v>
                </c:pt>
                <c:pt idx="12">
                  <c:v>45.927272727272694</c:v>
                </c:pt>
                <c:pt idx="13">
                  <c:v>45.054545454545483</c:v>
                </c:pt>
                <c:pt idx="14">
                  <c:v>44.254545454545458</c:v>
                </c:pt>
                <c:pt idx="15">
                  <c:v>43.418181818181786</c:v>
                </c:pt>
                <c:pt idx="16">
                  <c:v>46.800000000000011</c:v>
                </c:pt>
                <c:pt idx="17">
                  <c:v>50.436363636363666</c:v>
                </c:pt>
                <c:pt idx="18">
                  <c:v>54.400000000000027</c:v>
                </c:pt>
                <c:pt idx="19">
                  <c:v>53.381818181818225</c:v>
                </c:pt>
                <c:pt idx="20">
                  <c:v>52.363636363636424</c:v>
                </c:pt>
                <c:pt idx="21">
                  <c:v>51.381818181818161</c:v>
                </c:pt>
                <c:pt idx="22">
                  <c:v>50.36363636363636</c:v>
                </c:pt>
                <c:pt idx="23">
                  <c:v>51.563636363636398</c:v>
                </c:pt>
                <c:pt idx="24">
                  <c:v>52.799999999999983</c:v>
                </c:pt>
                <c:pt idx="25">
                  <c:v>54.072727272727313</c:v>
                </c:pt>
                <c:pt idx="26">
                  <c:v>55.381818181818176</c:v>
                </c:pt>
                <c:pt idx="27">
                  <c:v>56.727272727272812</c:v>
                </c:pt>
                <c:pt idx="28">
                  <c:v>55.927272727272779</c:v>
                </c:pt>
                <c:pt idx="29">
                  <c:v>55.127272727272754</c:v>
                </c:pt>
                <c:pt idx="30">
                  <c:v>54.327272727272735</c:v>
                </c:pt>
                <c:pt idx="31">
                  <c:v>57.527272727272724</c:v>
                </c:pt>
                <c:pt idx="32">
                  <c:v>60.909090909090942</c:v>
                </c:pt>
                <c:pt idx="33">
                  <c:v>64.545454545454589</c:v>
                </c:pt>
                <c:pt idx="34">
                  <c:v>68.654545454545541</c:v>
                </c:pt>
                <c:pt idx="35">
                  <c:v>73.018181818181816</c:v>
                </c:pt>
                <c:pt idx="36">
                  <c:v>77.636363636363612</c:v>
                </c:pt>
                <c:pt idx="37">
                  <c:v>77.963636363636454</c:v>
                </c:pt>
                <c:pt idx="38">
                  <c:v>78.254545454545507</c:v>
                </c:pt>
                <c:pt idx="39">
                  <c:v>78.581818181818235</c:v>
                </c:pt>
                <c:pt idx="40">
                  <c:v>78.872727272727303</c:v>
                </c:pt>
                <c:pt idx="41">
                  <c:v>79.200000000000017</c:v>
                </c:pt>
                <c:pt idx="42">
                  <c:v>79.490909090909085</c:v>
                </c:pt>
                <c:pt idx="43">
                  <c:v>81.781818181818224</c:v>
                </c:pt>
                <c:pt idx="44">
                  <c:v>84.145454545454641</c:v>
                </c:pt>
                <c:pt idx="45">
                  <c:v>86.581818181818264</c:v>
                </c:pt>
                <c:pt idx="46">
                  <c:v>89.090909090909165</c:v>
                </c:pt>
                <c:pt idx="47">
                  <c:v>91.709090909090904</c:v>
                </c:pt>
                <c:pt idx="48">
                  <c:v>94.400000000000063</c:v>
                </c:pt>
                <c:pt idx="49">
                  <c:v>97.163636363636371</c:v>
                </c:pt>
                <c:pt idx="50">
                  <c:v>100</c:v>
                </c:pt>
                <c:pt idx="51">
                  <c:v>99.890909090909176</c:v>
                </c:pt>
                <c:pt idx="52">
                  <c:v>99.81818181818187</c:v>
                </c:pt>
                <c:pt idx="53">
                  <c:v>99.745454545454578</c:v>
                </c:pt>
                <c:pt idx="54">
                  <c:v>99.672727272727386</c:v>
                </c:pt>
                <c:pt idx="55">
                  <c:v>99.6</c:v>
                </c:pt>
                <c:pt idx="56">
                  <c:v>100.90909090909096</c:v>
                </c:pt>
                <c:pt idx="57">
                  <c:v>102.21818181818185</c:v>
                </c:pt>
                <c:pt idx="58">
                  <c:v>103.52727272727282</c:v>
                </c:pt>
                <c:pt idx="59">
                  <c:v>104.87272727272733</c:v>
                </c:pt>
                <c:pt idx="60">
                  <c:v>106.29090909090914</c:v>
                </c:pt>
                <c:pt idx="61">
                  <c:v>107.8909090909096</c:v>
                </c:pt>
                <c:pt idx="62">
                  <c:v>109.49090909090903</c:v>
                </c:pt>
                <c:pt idx="63">
                  <c:v>111.09090909090951</c:v>
                </c:pt>
                <c:pt idx="64">
                  <c:v>108.87272727272756</c:v>
                </c:pt>
                <c:pt idx="65">
                  <c:v>106.69090909090872</c:v>
                </c:pt>
                <c:pt idx="66">
                  <c:v>104.40000000000002</c:v>
                </c:pt>
                <c:pt idx="67">
                  <c:v>102.29090909090914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6-4FDA-9E22-86670EE4E357}"/>
            </c:ext>
          </c:extLst>
        </c:ser>
        <c:ser>
          <c:idx val="2"/>
          <c:order val="2"/>
          <c:tx>
            <c:strRef>
              <c:f>FigureA1!$D$1</c:f>
              <c:strCache>
                <c:ptCount val="1"/>
                <c:pt idx="0">
                  <c:v>Deflator: 1870-1900, Catão; 1820-1870 Buescu and Lobo.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FigureA1!$A$2:$A$82</c:f>
              <c:numCache>
                <c:formatCode>General</c:formatCode>
                <c:ptCount val="81"/>
                <c:pt idx="0">
                  <c:v>1820</c:v>
                </c:pt>
                <c:pt idx="1">
                  <c:v>1821</c:v>
                </c:pt>
                <c:pt idx="2">
                  <c:v>1822</c:v>
                </c:pt>
                <c:pt idx="3">
                  <c:v>1823</c:v>
                </c:pt>
                <c:pt idx="4">
                  <c:v>1824</c:v>
                </c:pt>
                <c:pt idx="5">
                  <c:v>1825</c:v>
                </c:pt>
                <c:pt idx="6">
                  <c:v>1826</c:v>
                </c:pt>
                <c:pt idx="7">
                  <c:v>1827</c:v>
                </c:pt>
                <c:pt idx="8">
                  <c:v>1828</c:v>
                </c:pt>
                <c:pt idx="9">
                  <c:v>1829</c:v>
                </c:pt>
                <c:pt idx="10">
                  <c:v>1830</c:v>
                </c:pt>
                <c:pt idx="11">
                  <c:v>1831</c:v>
                </c:pt>
                <c:pt idx="12">
                  <c:v>1832</c:v>
                </c:pt>
                <c:pt idx="13">
                  <c:v>1833</c:v>
                </c:pt>
                <c:pt idx="14">
                  <c:v>1834</c:v>
                </c:pt>
                <c:pt idx="15">
                  <c:v>1835</c:v>
                </c:pt>
                <c:pt idx="16">
                  <c:v>1836</c:v>
                </c:pt>
                <c:pt idx="17">
                  <c:v>1837</c:v>
                </c:pt>
                <c:pt idx="18">
                  <c:v>1838</c:v>
                </c:pt>
                <c:pt idx="19">
                  <c:v>1839</c:v>
                </c:pt>
                <c:pt idx="20">
                  <c:v>1840</c:v>
                </c:pt>
                <c:pt idx="21">
                  <c:v>1841</c:v>
                </c:pt>
                <c:pt idx="22">
                  <c:v>1842</c:v>
                </c:pt>
                <c:pt idx="23">
                  <c:v>1843</c:v>
                </c:pt>
                <c:pt idx="24">
                  <c:v>1844</c:v>
                </c:pt>
                <c:pt idx="25">
                  <c:v>1845</c:v>
                </c:pt>
                <c:pt idx="26">
                  <c:v>1846</c:v>
                </c:pt>
                <c:pt idx="27">
                  <c:v>1847</c:v>
                </c:pt>
                <c:pt idx="28">
                  <c:v>1848</c:v>
                </c:pt>
                <c:pt idx="29">
                  <c:v>1849</c:v>
                </c:pt>
                <c:pt idx="30">
                  <c:v>1850</c:v>
                </c:pt>
                <c:pt idx="31">
                  <c:v>1851</c:v>
                </c:pt>
                <c:pt idx="32">
                  <c:v>1852</c:v>
                </c:pt>
                <c:pt idx="33">
                  <c:v>1853</c:v>
                </c:pt>
                <c:pt idx="34">
                  <c:v>1854</c:v>
                </c:pt>
                <c:pt idx="35">
                  <c:v>1855</c:v>
                </c:pt>
                <c:pt idx="36">
                  <c:v>1856</c:v>
                </c:pt>
                <c:pt idx="37">
                  <c:v>1857</c:v>
                </c:pt>
                <c:pt idx="38">
                  <c:v>1858</c:v>
                </c:pt>
                <c:pt idx="39">
                  <c:v>1859</c:v>
                </c:pt>
                <c:pt idx="40">
                  <c:v>1860</c:v>
                </c:pt>
                <c:pt idx="41">
                  <c:v>1861</c:v>
                </c:pt>
                <c:pt idx="42">
                  <c:v>1862</c:v>
                </c:pt>
                <c:pt idx="43">
                  <c:v>1863</c:v>
                </c:pt>
                <c:pt idx="44">
                  <c:v>1864</c:v>
                </c:pt>
                <c:pt idx="45">
                  <c:v>1865</c:v>
                </c:pt>
                <c:pt idx="46">
                  <c:v>1866</c:v>
                </c:pt>
                <c:pt idx="47">
                  <c:v>1867</c:v>
                </c:pt>
                <c:pt idx="48">
                  <c:v>1868</c:v>
                </c:pt>
                <c:pt idx="49">
                  <c:v>1869</c:v>
                </c:pt>
                <c:pt idx="50">
                  <c:v>1870</c:v>
                </c:pt>
                <c:pt idx="51">
                  <c:v>1871</c:v>
                </c:pt>
                <c:pt idx="52">
                  <c:v>1872</c:v>
                </c:pt>
                <c:pt idx="53">
                  <c:v>1873</c:v>
                </c:pt>
                <c:pt idx="54">
                  <c:v>1874</c:v>
                </c:pt>
                <c:pt idx="55">
                  <c:v>1875</c:v>
                </c:pt>
                <c:pt idx="56">
                  <c:v>1876</c:v>
                </c:pt>
                <c:pt idx="57">
                  <c:v>1877</c:v>
                </c:pt>
                <c:pt idx="58">
                  <c:v>1878</c:v>
                </c:pt>
                <c:pt idx="59">
                  <c:v>1879</c:v>
                </c:pt>
                <c:pt idx="60">
                  <c:v>1880</c:v>
                </c:pt>
                <c:pt idx="61">
                  <c:v>1881</c:v>
                </c:pt>
                <c:pt idx="62">
                  <c:v>1882</c:v>
                </c:pt>
                <c:pt idx="63">
                  <c:v>1883</c:v>
                </c:pt>
                <c:pt idx="64">
                  <c:v>1884</c:v>
                </c:pt>
                <c:pt idx="65">
                  <c:v>1885</c:v>
                </c:pt>
                <c:pt idx="66">
                  <c:v>1886</c:v>
                </c:pt>
                <c:pt idx="67">
                  <c:v>1887</c:v>
                </c:pt>
                <c:pt idx="68">
                  <c:v>1888</c:v>
                </c:pt>
                <c:pt idx="69">
                  <c:v>1889</c:v>
                </c:pt>
                <c:pt idx="70">
                  <c:v>1890</c:v>
                </c:pt>
                <c:pt idx="71">
                  <c:v>1891</c:v>
                </c:pt>
                <c:pt idx="72">
                  <c:v>1892</c:v>
                </c:pt>
                <c:pt idx="73">
                  <c:v>1893</c:v>
                </c:pt>
                <c:pt idx="74">
                  <c:v>1894</c:v>
                </c:pt>
                <c:pt idx="75">
                  <c:v>1895</c:v>
                </c:pt>
                <c:pt idx="76">
                  <c:v>1896</c:v>
                </c:pt>
                <c:pt idx="77">
                  <c:v>1897</c:v>
                </c:pt>
                <c:pt idx="78">
                  <c:v>1898</c:v>
                </c:pt>
                <c:pt idx="79">
                  <c:v>1899</c:v>
                </c:pt>
                <c:pt idx="80">
                  <c:v>1900</c:v>
                </c:pt>
              </c:numCache>
            </c:numRef>
          </c:cat>
          <c:val>
            <c:numRef>
              <c:f>FigureA1!$D$2:$D$82</c:f>
              <c:numCache>
                <c:formatCode>0.00</c:formatCode>
                <c:ptCount val="81"/>
                <c:pt idx="0">
                  <c:v>23.600926556589354</c:v>
                </c:pt>
                <c:pt idx="1">
                  <c:v>23.650661202277174</c:v>
                </c:pt>
                <c:pt idx="2">
                  <c:v>24.419326601163402</c:v>
                </c:pt>
                <c:pt idx="3">
                  <c:v>24.822874389821148</c:v>
                </c:pt>
                <c:pt idx="4">
                  <c:v>25.461281465330099</c:v>
                </c:pt>
                <c:pt idx="5">
                  <c:v>27.694238152227534</c:v>
                </c:pt>
                <c:pt idx="6">
                  <c:v>31.237335715737306</c:v>
                </c:pt>
                <c:pt idx="7">
                  <c:v>33.416546035861941</c:v>
                </c:pt>
                <c:pt idx="8">
                  <c:v>35.978256721915393</c:v>
                </c:pt>
                <c:pt idx="9">
                  <c:v>39.659682946437435</c:v>
                </c:pt>
                <c:pt idx="10">
                  <c:v>40.891338951079184</c:v>
                </c:pt>
                <c:pt idx="11">
                  <c:v>40.167926121259335</c:v>
                </c:pt>
                <c:pt idx="12">
                  <c:v>36.59390337655352</c:v>
                </c:pt>
                <c:pt idx="13">
                  <c:v>38.770286442303195</c:v>
                </c:pt>
                <c:pt idx="14">
                  <c:v>39.074059281615881</c:v>
                </c:pt>
                <c:pt idx="15">
                  <c:v>37.432602449768375</c:v>
                </c:pt>
                <c:pt idx="16">
                  <c:v>40.566424122011178</c:v>
                </c:pt>
                <c:pt idx="17">
                  <c:v>44.892975365442439</c:v>
                </c:pt>
                <c:pt idx="18">
                  <c:v>48.908142517080258</c:v>
                </c:pt>
                <c:pt idx="19">
                  <c:v>47.52794477149483</c:v>
                </c:pt>
                <c:pt idx="20">
                  <c:v>48.510709414004168</c:v>
                </c:pt>
                <c:pt idx="21">
                  <c:v>47.807141964745902</c:v>
                </c:pt>
                <c:pt idx="22">
                  <c:v>43.462290649736204</c:v>
                </c:pt>
                <c:pt idx="23">
                  <c:v>46.083858996399258</c:v>
                </c:pt>
                <c:pt idx="24">
                  <c:v>45.608944128881618</c:v>
                </c:pt>
                <c:pt idx="25">
                  <c:v>47.480261032549059</c:v>
                </c:pt>
                <c:pt idx="26">
                  <c:v>49.853795778175034</c:v>
                </c:pt>
                <c:pt idx="27">
                  <c:v>50.278650009989249</c:v>
                </c:pt>
                <c:pt idx="28">
                  <c:v>50.729734920597032</c:v>
                </c:pt>
                <c:pt idx="29">
                  <c:v>49.015230607499007</c:v>
                </c:pt>
                <c:pt idx="30">
                  <c:v>47.306701511021373</c:v>
                </c:pt>
                <c:pt idx="31">
                  <c:v>49.912119488420231</c:v>
                </c:pt>
                <c:pt idx="32">
                  <c:v>53.257216702183761</c:v>
                </c:pt>
                <c:pt idx="33">
                  <c:v>58.153198329517025</c:v>
                </c:pt>
                <c:pt idx="34">
                  <c:v>63.369618571785267</c:v>
                </c:pt>
                <c:pt idx="35">
                  <c:v>68.221096267875623</c:v>
                </c:pt>
                <c:pt idx="36">
                  <c:v>72.736832975937077</c:v>
                </c:pt>
                <c:pt idx="37">
                  <c:v>71.734218992218899</c:v>
                </c:pt>
                <c:pt idx="38">
                  <c:v>71.906396477389748</c:v>
                </c:pt>
                <c:pt idx="39">
                  <c:v>72.873111817623439</c:v>
                </c:pt>
                <c:pt idx="40">
                  <c:v>72.463702546617114</c:v>
                </c:pt>
                <c:pt idx="41">
                  <c:v>71.900308769229468</c:v>
                </c:pt>
                <c:pt idx="42">
                  <c:v>72.63007962076162</c:v>
                </c:pt>
                <c:pt idx="43">
                  <c:v>72.267328401350142</c:v>
                </c:pt>
                <c:pt idx="44">
                  <c:v>76.303413446029694</c:v>
                </c:pt>
                <c:pt idx="45">
                  <c:v>81.442310355957503</c:v>
                </c:pt>
                <c:pt idx="46">
                  <c:v>85.926180241607781</c:v>
                </c:pt>
                <c:pt idx="47">
                  <c:v>89.81324235608642</c:v>
                </c:pt>
                <c:pt idx="48">
                  <c:v>96.201767703162389</c:v>
                </c:pt>
                <c:pt idx="49">
                  <c:v>96.887351092599374</c:v>
                </c:pt>
                <c:pt idx="50">
                  <c:v>100</c:v>
                </c:pt>
                <c:pt idx="51">
                  <c:v>93.307251641748849</c:v>
                </c:pt>
                <c:pt idx="52">
                  <c:v>98.952074891713892</c:v>
                </c:pt>
                <c:pt idx="53">
                  <c:v>97.512924409668386</c:v>
                </c:pt>
                <c:pt idx="54">
                  <c:v>100.65669973452515</c:v>
                </c:pt>
                <c:pt idx="55">
                  <c:v>91.560709794606197</c:v>
                </c:pt>
                <c:pt idx="56">
                  <c:v>98.309347491965411</c:v>
                </c:pt>
                <c:pt idx="57">
                  <c:v>101.59284616459358</c:v>
                </c:pt>
                <c:pt idx="58">
                  <c:v>98.742489870056787</c:v>
                </c:pt>
                <c:pt idx="59">
                  <c:v>94.536817102137306</c:v>
                </c:pt>
                <c:pt idx="60">
                  <c:v>87.522705044012454</c:v>
                </c:pt>
                <c:pt idx="61">
                  <c:v>89.241302221600805</c:v>
                </c:pt>
                <c:pt idx="62">
                  <c:v>90.624563364537821</c:v>
                </c:pt>
                <c:pt idx="63">
                  <c:v>89.381025569372241</c:v>
                </c:pt>
                <c:pt idx="64">
                  <c:v>86.824088305155357</c:v>
                </c:pt>
                <c:pt idx="65">
                  <c:v>87.033673326812476</c:v>
                </c:pt>
                <c:pt idx="66">
                  <c:v>83.358949280424326</c:v>
                </c:pt>
                <c:pt idx="67">
                  <c:v>80.145312281681868</c:v>
                </c:pt>
                <c:pt idx="68">
                  <c:v>78.189185412882139</c:v>
                </c:pt>
                <c:pt idx="69">
                  <c:v>90.428950677657809</c:v>
                </c:pt>
                <c:pt idx="70">
                  <c:v>91.225373759954863</c:v>
                </c:pt>
                <c:pt idx="71">
                  <c:v>114.37753248567782</c:v>
                </c:pt>
                <c:pt idx="72">
                  <c:v>141.13455358390323</c:v>
                </c:pt>
                <c:pt idx="73">
                  <c:v>164.14698896185473</c:v>
                </c:pt>
                <c:pt idx="74">
                  <c:v>166.2009221740945</c:v>
                </c:pt>
                <c:pt idx="75">
                  <c:v>151.64174933631341</c:v>
                </c:pt>
                <c:pt idx="76">
                  <c:v>161.32457733687218</c:v>
                </c:pt>
                <c:pt idx="77">
                  <c:v>188.98980019561174</c:v>
                </c:pt>
                <c:pt idx="78">
                  <c:v>197.52689674444503</c:v>
                </c:pt>
                <c:pt idx="79">
                  <c:v>192.10563085091425</c:v>
                </c:pt>
                <c:pt idx="80">
                  <c:v>174.89171440547719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56-4FDA-9E22-86670EE4E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52144"/>
        <c:axId val="94549792"/>
      </c:lineChart>
      <c:catAx>
        <c:axId val="9455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pt-BR"/>
          </a:p>
        </c:txPr>
        <c:crossAx val="94549792"/>
        <c:crosses val="autoZero"/>
        <c:auto val="1"/>
        <c:lblAlgn val="ctr"/>
        <c:lblOffset val="100"/>
        <c:tickLblSkip val="10"/>
        <c:noMultiLvlLbl val="0"/>
      </c:catAx>
      <c:valAx>
        <c:axId val="94549792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pt-BR"/>
          </a:p>
        </c:txPr>
        <c:crossAx val="94552144"/>
        <c:crosses val="autoZero"/>
        <c:crossBetween val="between"/>
        <c:majorUnit val="5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0221784776902885E-2"/>
          <c:y val="3.2831665272610146E-2"/>
          <c:w val="0.78488013998250228"/>
          <c:h val="0.22927441762087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Garamond" panose="02020404030301010803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</xdr:row>
      <xdr:rowOff>1</xdr:rowOff>
    </xdr:from>
    <xdr:to>
      <xdr:col>13</xdr:col>
      <xdr:colOff>590551</xdr:colOff>
      <xdr:row>16</xdr:row>
      <xdr:rowOff>171451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819149</xdr:rowOff>
    </xdr:from>
    <xdr:to>
      <xdr:col>11</xdr:col>
      <xdr:colOff>590550</xdr:colOff>
      <xdr:row>15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1</xdr:row>
      <xdr:rowOff>0</xdr:rowOff>
    </xdr:from>
    <xdr:to>
      <xdr:col>14</xdr:col>
      <xdr:colOff>590551</xdr:colOff>
      <xdr:row>18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1</xdr:row>
      <xdr:rowOff>180975</xdr:rowOff>
    </xdr:from>
    <xdr:to>
      <xdr:col>13</xdr:col>
      <xdr:colOff>514350</xdr:colOff>
      <xdr:row>18</xdr:row>
      <xdr:rowOff>123819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542925</xdr:colOff>
      <xdr:row>4</xdr:row>
      <xdr:rowOff>142874</xdr:rowOff>
    </xdr:from>
    <xdr:to>
      <xdr:col>9</xdr:col>
      <xdr:colOff>247650</xdr:colOff>
      <xdr:row>9</xdr:row>
      <xdr:rowOff>76199</xdr:rowOff>
    </xdr:to>
    <xdr:sp macro="" textlink="">
      <xdr:nvSpPr>
        <xdr:cNvPr id="3" name="CaixaDeTexto 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590925" y="1523999"/>
          <a:ext cx="2143125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 u="sng">
              <a:latin typeface="Garamond" panose="02020404030301010803" pitchFamily="18" charset="0"/>
            </a:rPr>
            <a:t>Least Squares</a:t>
          </a:r>
          <a:r>
            <a:rPr lang="pt-BR" sz="1200" u="sng" baseline="0">
              <a:latin typeface="Garamond" panose="02020404030301010803" pitchFamily="18" charset="0"/>
            </a:rPr>
            <a:t> trend (1820-1900)</a:t>
          </a:r>
        </a:p>
        <a:p>
          <a:pPr algn="ctr"/>
          <a:r>
            <a:rPr lang="pt-BR" sz="1200">
              <a:latin typeface="Garamond" panose="02020404030301010803" pitchFamily="18" charset="0"/>
            </a:rPr>
            <a:t>logGDPpc = 4.1279 + 0.0091×time</a:t>
          </a:r>
        </a:p>
        <a:p>
          <a:pPr algn="ctr"/>
          <a:r>
            <a:rPr lang="pt-BR" sz="1200">
              <a:latin typeface="Garamond" panose="02020404030301010803" pitchFamily="18" charset="0"/>
            </a:rPr>
            <a:t>            </a:t>
          </a:r>
          <a:r>
            <a:rPr lang="pt-BR" sz="1000">
              <a:latin typeface="Garamond" panose="02020404030301010803" pitchFamily="18" charset="0"/>
            </a:rPr>
            <a:t>(0.0501)</a:t>
          </a:r>
          <a:r>
            <a:rPr lang="pt-BR" sz="1000" baseline="0">
              <a:latin typeface="Garamond" panose="02020404030301010803" pitchFamily="18" charset="0"/>
            </a:rPr>
            <a:t>    (0.0016)</a:t>
          </a:r>
          <a:endParaRPr lang="pt-BR" sz="1000">
            <a:latin typeface="Garamond" panose="02020404030301010803" pitchFamily="18" charset="0"/>
          </a:endParaRPr>
        </a:p>
        <a:p>
          <a:pPr algn="ctr"/>
          <a:r>
            <a:rPr lang="pt-BR" sz="1200" u="sng" baseline="0">
              <a:latin typeface="Garamond" panose="02020404030301010803" pitchFamily="18" charset="0"/>
            </a:rPr>
            <a:t>slope 95% confidence interval</a:t>
          </a:r>
        </a:p>
        <a:p>
          <a:pPr algn="ctr"/>
          <a:r>
            <a:rPr lang="pt-BR" sz="1200" baseline="0">
              <a:latin typeface="Garamond" panose="02020404030301010803" pitchFamily="18" charset="0"/>
            </a:rPr>
            <a:t>0.0060 </a:t>
          </a:r>
          <a:r>
            <a:rPr lang="pt-BR" sz="1200" baseline="0">
              <a:latin typeface="Calibri" panose="020F0502020204030204" pitchFamily="34" charset="0"/>
            </a:rPr>
            <a:t>−</a:t>
          </a:r>
          <a:r>
            <a:rPr lang="pt-BR" sz="1200" baseline="0">
              <a:latin typeface="Garamond" panose="02020404030301010803" pitchFamily="18" charset="0"/>
            </a:rPr>
            <a:t> 0.0123</a:t>
          </a:r>
          <a:endParaRPr lang="pt-BR" sz="1200">
            <a:latin typeface="Garamond" panose="02020404030301010803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0.56393</cdr:x>
      <cdr:y>0.5773</cdr:y>
    </cdr:from>
    <cdr:to>
      <cdr:x>0.96322</cdr:x>
      <cdr:y>0.84132</cdr:y>
    </cdr:to>
    <cdr:sp macro="" textlink="">
      <cdr:nvSpPr>
        <cdr:cNvPr id="2" name="CaixaDeTexto 8">
          <a:extLst xmlns:a="http://schemas.openxmlformats.org/drawingml/2006/main">
            <a:ext uri="{FF2B5EF4-FFF2-40B4-BE49-F238E27FC236}">
              <a16:creationId xmlns:a16="http://schemas.microsoft.com/office/drawing/2014/main" id="{9E7F3B59-E1BD-44D3-BA95-EDC985545E4B}"/>
            </a:ext>
          </a:extLst>
        </cdr:cNvPr>
        <cdr:cNvSpPr txBox="1"/>
      </cdr:nvSpPr>
      <cdr:spPr>
        <a:xfrm xmlns:a="http://schemas.openxmlformats.org/drawingml/2006/main">
          <a:off x="3067075" y="1836578"/>
          <a:ext cx="2171649" cy="8399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200" u="sng">
              <a:latin typeface="Garamond" panose="02020404030301010803" pitchFamily="18" charset="0"/>
            </a:rPr>
            <a:t>Sen-Theil</a:t>
          </a:r>
          <a:r>
            <a:rPr lang="pt-BR" sz="1200" u="sng" baseline="0">
              <a:latin typeface="Garamond" panose="02020404030301010803" pitchFamily="18" charset="0"/>
            </a:rPr>
            <a:t> trend (1820-1900)</a:t>
          </a:r>
        </a:p>
        <a:p xmlns:a="http://schemas.openxmlformats.org/drawingml/2006/main">
          <a:pPr algn="ctr"/>
          <a:r>
            <a:rPr lang="pt-BR" sz="1200">
              <a:latin typeface="Garamond" panose="02020404030301010803" pitchFamily="18" charset="0"/>
            </a:rPr>
            <a:t>logGDPpc = 4.1298 + 0.0092×time</a:t>
          </a:r>
        </a:p>
        <a:p xmlns:a="http://schemas.openxmlformats.org/drawingml/2006/main">
          <a:pPr algn="ctr"/>
          <a:r>
            <a:rPr lang="pt-BR" sz="1200" u="sng" baseline="0">
              <a:latin typeface="Garamond" panose="02020404030301010803" pitchFamily="18" charset="0"/>
            </a:rPr>
            <a:t>slope 95% confidence interval</a:t>
          </a:r>
        </a:p>
        <a:p xmlns:a="http://schemas.openxmlformats.org/drawingml/2006/main">
          <a:pPr algn="ctr"/>
          <a:r>
            <a:rPr lang="pt-BR" sz="1200" baseline="0">
              <a:latin typeface="Garamond" panose="02020404030301010803" pitchFamily="18" charset="0"/>
            </a:rPr>
            <a:t>0.0081 </a:t>
          </a:r>
          <a:r>
            <a:rPr lang="pt-BR" sz="1200" baseline="0">
              <a:latin typeface="Calibri" panose="020F0502020204030204" pitchFamily="34" charset="0"/>
            </a:rPr>
            <a:t>−</a:t>
          </a:r>
          <a:r>
            <a:rPr lang="pt-BR" sz="1200" baseline="0">
              <a:latin typeface="Garamond" panose="02020404030301010803" pitchFamily="18" charset="0"/>
            </a:rPr>
            <a:t> 0.0103</a:t>
          </a:r>
          <a:endParaRPr lang="pt-BR" sz="1200">
            <a:latin typeface="Garamond" panose="02020404030301010803" pitchFamily="18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3</xdr:row>
      <xdr:rowOff>190499</xdr:rowOff>
    </xdr:from>
    <xdr:to>
      <xdr:col>10</xdr:col>
      <xdr:colOff>600075</xdr:colOff>
      <xdr:row>19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2</xdr:row>
      <xdr:rowOff>95249</xdr:rowOff>
    </xdr:from>
    <xdr:to>
      <xdr:col>14</xdr:col>
      <xdr:colOff>57150</xdr:colOff>
      <xdr:row>16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ilherme.tombolo\Downloads\Outros\GDP_19th_century\reavaliacao_paper\Version_post_referees\2023-08-16-data_appendix_suppl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ulation&amp;output"/>
      <sheetName val="ForeignTrade"/>
      <sheetName val="Monetary&amp;Fiscal"/>
      <sheetName val="Prices"/>
      <sheetName val="Figure1"/>
      <sheetName val="Figure2"/>
      <sheetName val="Figure3"/>
      <sheetName val="Figure4"/>
      <sheetName val="Figure5"/>
      <sheetName val="FigureA1"/>
      <sheetName val="FigureA2"/>
      <sheetName val="Table_2"/>
      <sheetName val="FiguresA3eA4"/>
    </sheetNames>
    <sheetDataSet>
      <sheetData sheetId="0">
        <row r="3">
          <cell r="C3">
            <v>0.25331614843456313</v>
          </cell>
        </row>
        <row r="4">
          <cell r="C4">
            <v>0.25653831695397672</v>
          </cell>
        </row>
        <row r="5">
          <cell r="C5">
            <v>0.25981418828204716</v>
          </cell>
        </row>
        <row r="6">
          <cell r="C6">
            <v>0.26309005961011761</v>
          </cell>
        </row>
        <row r="7">
          <cell r="C7">
            <v>0.26647333655550187</v>
          </cell>
        </row>
        <row r="8">
          <cell r="C8">
            <v>0.26985661350088608</v>
          </cell>
        </row>
        <row r="9">
          <cell r="C9">
            <v>0.27329359325492725</v>
          </cell>
        </row>
        <row r="10">
          <cell r="C10">
            <v>0.27678427581762527</v>
          </cell>
        </row>
        <row r="11">
          <cell r="C11">
            <v>0.2803286611889802</v>
          </cell>
        </row>
        <row r="12">
          <cell r="C12">
            <v>0.28392674936899198</v>
          </cell>
        </row>
        <row r="13">
          <cell r="C13">
            <v>0.28752483754900382</v>
          </cell>
        </row>
        <row r="14">
          <cell r="C14">
            <v>0.291928467858869</v>
          </cell>
        </row>
        <row r="15">
          <cell r="C15">
            <v>0.29638580097739115</v>
          </cell>
        </row>
        <row r="16">
          <cell r="C16">
            <v>0.30089683690457009</v>
          </cell>
        </row>
        <row r="17">
          <cell r="C17">
            <v>0.30556898125771975</v>
          </cell>
        </row>
        <row r="18">
          <cell r="C18">
            <v>0.31024112561086947</v>
          </cell>
        </row>
        <row r="19">
          <cell r="C19">
            <v>0.31496697277267599</v>
          </cell>
        </row>
        <row r="20">
          <cell r="C20">
            <v>0.31980022555179638</v>
          </cell>
        </row>
        <row r="21">
          <cell r="C21">
            <v>0.32468718113957362</v>
          </cell>
        </row>
        <row r="22">
          <cell r="C22">
            <v>0.32968154234466462</v>
          </cell>
        </row>
        <row r="23">
          <cell r="C23">
            <v>0.33472960635841253</v>
          </cell>
        </row>
        <row r="24">
          <cell r="C24">
            <v>0.33983137318081735</v>
          </cell>
        </row>
        <row r="25">
          <cell r="C25">
            <v>0.34504054562053593</v>
          </cell>
        </row>
        <row r="26">
          <cell r="C26">
            <v>0.35035712367756833</v>
          </cell>
        </row>
        <row r="27">
          <cell r="C27">
            <v>0.35572740454325763</v>
          </cell>
        </row>
        <row r="28">
          <cell r="C28">
            <v>0.36115138821760379</v>
          </cell>
        </row>
        <row r="29">
          <cell r="C29">
            <v>0.36668277750926376</v>
          </cell>
        </row>
        <row r="30">
          <cell r="C30">
            <v>0.37232157241823749</v>
          </cell>
        </row>
        <row r="31">
          <cell r="C31">
            <v>0.37801407013586813</v>
          </cell>
        </row>
        <row r="32">
          <cell r="C32">
            <v>0.38376027066215562</v>
          </cell>
        </row>
        <row r="33">
          <cell r="C33">
            <v>0.38966757961441384</v>
          </cell>
        </row>
        <row r="34">
          <cell r="C34">
            <v>0.39562859137532891</v>
          </cell>
        </row>
        <row r="35">
          <cell r="C35">
            <v>0.40169700875355779</v>
          </cell>
        </row>
        <row r="36">
          <cell r="C36">
            <v>0.40781912894044359</v>
          </cell>
        </row>
        <row r="37">
          <cell r="C37">
            <v>0.41410235755330005</v>
          </cell>
        </row>
        <row r="38">
          <cell r="C38">
            <v>0.42043928897481336</v>
          </cell>
        </row>
        <row r="39">
          <cell r="C39">
            <v>0.42688362601364049</v>
          </cell>
        </row>
        <row r="40">
          <cell r="C40">
            <v>0.43343536866978144</v>
          </cell>
        </row>
        <row r="41">
          <cell r="C41">
            <v>0.44004081413457924</v>
          </cell>
        </row>
        <row r="42">
          <cell r="C42">
            <v>0.44680736802534771</v>
          </cell>
        </row>
        <row r="43">
          <cell r="C43">
            <v>0.45368132753342999</v>
          </cell>
        </row>
        <row r="44">
          <cell r="C44">
            <v>0.46060898985016918</v>
          </cell>
        </row>
        <row r="45">
          <cell r="C45">
            <v>0.46764405778422213</v>
          </cell>
        </row>
        <row r="46">
          <cell r="C46">
            <v>0.47484023414424575</v>
          </cell>
        </row>
        <row r="47">
          <cell r="C47">
            <v>0.48209011331292628</v>
          </cell>
        </row>
        <row r="48">
          <cell r="C48">
            <v>0.48944739809892057</v>
          </cell>
        </row>
        <row r="49">
          <cell r="C49">
            <v>0.49696579131088559</v>
          </cell>
        </row>
        <row r="50">
          <cell r="C50">
            <v>0.5045915901401643</v>
          </cell>
        </row>
        <row r="51">
          <cell r="C51">
            <v>0.51227109177810004</v>
          </cell>
        </row>
        <row r="52">
          <cell r="C52">
            <v>0.52016540465066319</v>
          </cell>
        </row>
        <row r="53">
          <cell r="C53">
            <v>0.52811342033188335</v>
          </cell>
        </row>
        <row r="54">
          <cell r="C54">
            <v>0.53622254443907413</v>
          </cell>
        </row>
        <row r="55">
          <cell r="C55">
            <v>0.54481499382417697</v>
          </cell>
        </row>
        <row r="56">
          <cell r="C56">
            <v>0.55550185274689867</v>
          </cell>
        </row>
        <row r="57">
          <cell r="C57">
            <v>0.56634982009559098</v>
          </cell>
        </row>
        <row r="58">
          <cell r="C58">
            <v>0.57746630148756783</v>
          </cell>
        </row>
        <row r="59">
          <cell r="C59">
            <v>0.5887438913055153</v>
          </cell>
        </row>
        <row r="60">
          <cell r="C60">
            <v>0.60023629235809028</v>
          </cell>
        </row>
        <row r="61">
          <cell r="C61">
            <v>0.61205091026260672</v>
          </cell>
        </row>
        <row r="62">
          <cell r="C62">
            <v>0.62402663659309376</v>
          </cell>
        </row>
        <row r="63">
          <cell r="C63">
            <v>0.63621717415820844</v>
          </cell>
        </row>
        <row r="64">
          <cell r="C64">
            <v>0.64862252295795075</v>
          </cell>
        </row>
        <row r="65">
          <cell r="C65">
            <v>0.66135008860963429</v>
          </cell>
        </row>
        <row r="66">
          <cell r="C66">
            <v>0.67429246549594546</v>
          </cell>
        </row>
        <row r="67">
          <cell r="C67">
            <v>0.68750335642554106</v>
          </cell>
        </row>
        <row r="68">
          <cell r="C68">
            <v>0.70098276139842108</v>
          </cell>
        </row>
        <row r="69">
          <cell r="C69">
            <v>0.71467697760592874</v>
          </cell>
        </row>
        <row r="70">
          <cell r="C70">
            <v>0.72863970785672094</v>
          </cell>
        </row>
        <row r="71">
          <cell r="C71">
            <v>0.74292465495945437</v>
          </cell>
        </row>
        <row r="72">
          <cell r="C72">
            <v>0.75747811610547233</v>
          </cell>
        </row>
        <row r="73">
          <cell r="C73">
            <v>0.77466301487567801</v>
          </cell>
        </row>
        <row r="74">
          <cell r="C74">
            <v>0.79469416250469904</v>
          </cell>
        </row>
        <row r="75">
          <cell r="C75">
            <v>0.81526233822028893</v>
          </cell>
        </row>
        <row r="76">
          <cell r="C76">
            <v>0.83631383921379088</v>
          </cell>
        </row>
        <row r="77">
          <cell r="C77">
            <v>0.8579560711025187</v>
          </cell>
        </row>
        <row r="78">
          <cell r="C78">
            <v>0.88013533107781539</v>
          </cell>
        </row>
        <row r="79">
          <cell r="C79">
            <v>0.90290532194833795</v>
          </cell>
        </row>
        <row r="80">
          <cell r="C80">
            <v>0.92626604371408627</v>
          </cell>
        </row>
        <row r="81">
          <cell r="C81">
            <v>0.95021749637506037</v>
          </cell>
        </row>
        <row r="82">
          <cell r="C82">
            <v>0.97481338273991724</v>
          </cell>
        </row>
        <row r="83">
          <cell r="B83">
            <v>18621</v>
          </cell>
          <cell r="C83">
            <v>1</v>
          </cell>
        </row>
        <row r="84">
          <cell r="B84">
            <v>19103</v>
          </cell>
        </row>
        <row r="85">
          <cell r="B85">
            <v>19597</v>
          </cell>
        </row>
        <row r="86">
          <cell r="B86">
            <v>20103</v>
          </cell>
        </row>
        <row r="87">
          <cell r="B87">
            <v>20623</v>
          </cell>
        </row>
        <row r="88">
          <cell r="B88">
            <v>21157</v>
          </cell>
        </row>
        <row r="89">
          <cell r="B89">
            <v>21704</v>
          </cell>
        </row>
        <row r="90">
          <cell r="B90">
            <v>22265</v>
          </cell>
        </row>
        <row r="91">
          <cell r="B91">
            <v>22841</v>
          </cell>
        </row>
        <row r="92">
          <cell r="B92">
            <v>23432</v>
          </cell>
        </row>
        <row r="93">
          <cell r="B93">
            <v>24037</v>
          </cell>
        </row>
        <row r="94">
          <cell r="B94">
            <v>24659</v>
          </cell>
        </row>
        <row r="95">
          <cell r="B95">
            <v>25297</v>
          </cell>
        </row>
        <row r="96">
          <cell r="B96">
            <v>25951</v>
          </cell>
        </row>
        <row r="97">
          <cell r="B97">
            <v>26622</v>
          </cell>
        </row>
        <row r="98">
          <cell r="B98">
            <v>27311</v>
          </cell>
        </row>
        <row r="99">
          <cell r="B99">
            <v>28056</v>
          </cell>
        </row>
        <row r="100">
          <cell r="B100">
            <v>28738</v>
          </cell>
        </row>
        <row r="101">
          <cell r="B101">
            <v>29398</v>
          </cell>
        </row>
        <row r="102">
          <cell r="B102">
            <v>30032</v>
          </cell>
        </row>
        <row r="103">
          <cell r="B103">
            <v>30636</v>
          </cell>
        </row>
        <row r="104">
          <cell r="B104">
            <v>31207</v>
          </cell>
        </row>
        <row r="105">
          <cell r="B105">
            <v>31748</v>
          </cell>
        </row>
        <row r="106">
          <cell r="B106">
            <v>32264</v>
          </cell>
        </row>
        <row r="107">
          <cell r="B107">
            <v>32758</v>
          </cell>
        </row>
        <row r="108">
          <cell r="B108">
            <v>33235</v>
          </cell>
        </row>
        <row r="109">
          <cell r="B109">
            <v>33700</v>
          </cell>
        </row>
        <row r="110">
          <cell r="B110">
            <v>34156</v>
          </cell>
        </row>
        <row r="111">
          <cell r="B111">
            <v>34607</v>
          </cell>
        </row>
        <row r="112">
          <cell r="B112">
            <v>35059</v>
          </cell>
        </row>
        <row r="113">
          <cell r="B113">
            <v>35514</v>
          </cell>
        </row>
        <row r="114">
          <cell r="B114">
            <v>35978</v>
          </cell>
        </row>
        <row r="115">
          <cell r="B115">
            <v>36455</v>
          </cell>
        </row>
        <row r="116">
          <cell r="B116">
            <v>36949</v>
          </cell>
        </row>
        <row r="117">
          <cell r="B117">
            <v>37464</v>
          </cell>
        </row>
        <row r="118">
          <cell r="B118">
            <v>38004</v>
          </cell>
        </row>
        <row r="119">
          <cell r="B119">
            <v>38574</v>
          </cell>
        </row>
        <row r="120">
          <cell r="B120">
            <v>39178</v>
          </cell>
        </row>
        <row r="121">
          <cell r="B121">
            <v>39820</v>
          </cell>
        </row>
        <row r="122">
          <cell r="B122">
            <v>40505</v>
          </cell>
        </row>
        <row r="123">
          <cell r="B123">
            <v>41236</v>
          </cell>
        </row>
        <row r="124">
          <cell r="B124">
            <v>42019</v>
          </cell>
        </row>
        <row r="125">
          <cell r="B125">
            <v>42856</v>
          </cell>
        </row>
        <row r="126">
          <cell r="B126">
            <v>43751</v>
          </cell>
        </row>
        <row r="127">
          <cell r="B127">
            <v>44707</v>
          </cell>
        </row>
        <row r="128">
          <cell r="B128">
            <v>45729</v>
          </cell>
        </row>
        <row r="129">
          <cell r="B129">
            <v>46820</v>
          </cell>
        </row>
        <row r="130">
          <cell r="B130">
            <v>47984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0"/>
  <sheetViews>
    <sheetView workbookViewId="0">
      <pane xSplit="1" ySplit="2" topLeftCell="B81" activePane="bottomRight" state="frozen"/>
      <selection pane="topRight" activeCell="B1" sqref="B1"/>
      <selection pane="bottomLeft" activeCell="A2" sqref="A2"/>
      <selection pane="bottomRight" activeCell="I99" sqref="I99"/>
    </sheetView>
  </sheetViews>
  <sheetFormatPr defaultRowHeight="15" x14ac:dyDescent="0.25"/>
  <cols>
    <col min="2" max="2" width="9.85546875" customWidth="1"/>
    <col min="3" max="3" width="8.7109375" customWidth="1"/>
    <col min="4" max="4" width="10.7109375" customWidth="1"/>
    <col min="5" max="5" width="11.140625" customWidth="1"/>
    <col min="6" max="6" width="11.42578125" customWidth="1"/>
    <col min="7" max="7" width="10.85546875" customWidth="1"/>
  </cols>
  <sheetData>
    <row r="1" spans="1:9" ht="15" customHeight="1" x14ac:dyDescent="0.25">
      <c r="A1" s="104" t="s">
        <v>83</v>
      </c>
      <c r="B1" s="106" t="s">
        <v>134</v>
      </c>
      <c r="C1" s="107"/>
      <c r="D1" s="102" t="s">
        <v>131</v>
      </c>
      <c r="E1" s="103"/>
      <c r="F1" s="103"/>
      <c r="G1" s="103"/>
    </row>
    <row r="2" spans="1:9" ht="48.75" customHeight="1" thickBot="1" x14ac:dyDescent="0.3">
      <c r="A2" s="105"/>
      <c r="B2" s="63" t="s">
        <v>135</v>
      </c>
      <c r="C2" s="64" t="s">
        <v>137</v>
      </c>
      <c r="D2" s="64" t="s">
        <v>145</v>
      </c>
      <c r="E2" s="64" t="s">
        <v>130</v>
      </c>
      <c r="F2" s="50" t="s">
        <v>132</v>
      </c>
      <c r="G2" s="17" t="s">
        <v>133</v>
      </c>
      <c r="I2" s="19" t="s">
        <v>1</v>
      </c>
    </row>
    <row r="3" spans="1:9" x14ac:dyDescent="0.25">
      <c r="A3" s="24">
        <v>1820</v>
      </c>
      <c r="B3" s="25">
        <v>4717</v>
      </c>
      <c r="C3" s="62">
        <f t="shared" ref="C3:C10" si="0" xml:space="preserve"> B3/$B$83</f>
        <v>0.25331614843456313</v>
      </c>
      <c r="D3" s="25"/>
      <c r="E3" s="25"/>
      <c r="F3" s="3"/>
      <c r="G3" s="3"/>
    </row>
    <row r="4" spans="1:9" x14ac:dyDescent="0.25">
      <c r="A4" s="24">
        <v>1821</v>
      </c>
      <c r="B4" s="25">
        <v>4777</v>
      </c>
      <c r="C4" s="62">
        <f t="shared" si="0"/>
        <v>0.25653831695397672</v>
      </c>
      <c r="D4" s="25"/>
      <c r="E4" s="25"/>
      <c r="F4" s="3"/>
      <c r="G4" s="3"/>
    </row>
    <row r="5" spans="1:9" x14ac:dyDescent="0.25">
      <c r="A5" s="24">
        <v>1822</v>
      </c>
      <c r="B5" s="25">
        <v>4838</v>
      </c>
      <c r="C5" s="62">
        <f t="shared" si="0"/>
        <v>0.25981418828204716</v>
      </c>
      <c r="D5" s="25"/>
      <c r="E5" s="25"/>
      <c r="F5" s="3"/>
      <c r="G5" s="3"/>
    </row>
    <row r="6" spans="1:9" x14ac:dyDescent="0.25">
      <c r="A6" s="24">
        <v>1823</v>
      </c>
      <c r="B6" s="25">
        <v>4899</v>
      </c>
      <c r="C6" s="62">
        <f t="shared" si="0"/>
        <v>0.26309005961011761</v>
      </c>
      <c r="D6" s="25"/>
      <c r="E6" s="25"/>
      <c r="F6" s="3"/>
      <c r="G6" s="3"/>
    </row>
    <row r="7" spans="1:9" x14ac:dyDescent="0.25">
      <c r="A7" s="24">
        <v>1824</v>
      </c>
      <c r="B7" s="25">
        <v>4962</v>
      </c>
      <c r="C7" s="62">
        <f t="shared" si="0"/>
        <v>0.26647333655550187</v>
      </c>
      <c r="D7" s="25"/>
      <c r="E7" s="25"/>
      <c r="F7" s="3"/>
      <c r="G7" s="3"/>
    </row>
    <row r="8" spans="1:9" x14ac:dyDescent="0.25">
      <c r="A8" s="24">
        <v>1825</v>
      </c>
      <c r="B8" s="25">
        <v>5025</v>
      </c>
      <c r="C8" s="62">
        <f t="shared" si="0"/>
        <v>0.26985661350088608</v>
      </c>
      <c r="D8" s="25"/>
      <c r="E8" s="25"/>
      <c r="F8" s="3"/>
      <c r="G8" s="3"/>
    </row>
    <row r="9" spans="1:9" x14ac:dyDescent="0.25">
      <c r="A9" s="24">
        <v>1826</v>
      </c>
      <c r="B9" s="25">
        <v>5089</v>
      </c>
      <c r="C9" s="62">
        <f t="shared" si="0"/>
        <v>0.27329359325492725</v>
      </c>
      <c r="D9" s="25"/>
      <c r="E9" s="25"/>
      <c r="F9" s="3"/>
      <c r="G9" s="3"/>
    </row>
    <row r="10" spans="1:9" x14ac:dyDescent="0.25">
      <c r="A10" s="24">
        <v>1827</v>
      </c>
      <c r="B10" s="25">
        <v>5154</v>
      </c>
      <c r="C10" s="62">
        <f t="shared" si="0"/>
        <v>0.27678427581762527</v>
      </c>
      <c r="D10" s="25"/>
      <c r="E10" s="25"/>
      <c r="F10" s="3"/>
      <c r="G10" s="3"/>
    </row>
    <row r="11" spans="1:9" x14ac:dyDescent="0.25">
      <c r="A11" s="24">
        <v>1828</v>
      </c>
      <c r="B11" s="25">
        <v>5220</v>
      </c>
      <c r="C11" s="62">
        <f t="shared" ref="C11:C74" si="1" xml:space="preserve"> B11/$B$83</f>
        <v>0.2803286611889802</v>
      </c>
      <c r="D11" s="25"/>
      <c r="E11" s="25"/>
      <c r="F11" s="3"/>
      <c r="G11" s="3"/>
    </row>
    <row r="12" spans="1:9" x14ac:dyDescent="0.25">
      <c r="A12" s="24">
        <v>1829</v>
      </c>
      <c r="B12" s="25">
        <v>5287</v>
      </c>
      <c r="C12" s="62">
        <f t="shared" si="1"/>
        <v>0.28392674936899198</v>
      </c>
      <c r="D12" s="25"/>
      <c r="E12" s="25"/>
      <c r="F12" s="3"/>
      <c r="G12" s="3"/>
    </row>
    <row r="13" spans="1:9" x14ac:dyDescent="0.25">
      <c r="A13" s="24">
        <v>1830</v>
      </c>
      <c r="B13" s="25">
        <v>5354</v>
      </c>
      <c r="C13" s="62">
        <f t="shared" si="1"/>
        <v>0.28752483754900382</v>
      </c>
      <c r="D13" s="25"/>
      <c r="E13" s="25"/>
      <c r="F13" s="3"/>
      <c r="G13" s="3"/>
    </row>
    <row r="14" spans="1:9" x14ac:dyDescent="0.25">
      <c r="A14" s="24">
        <v>1831</v>
      </c>
      <c r="B14" s="25">
        <v>5436</v>
      </c>
      <c r="C14" s="62">
        <f t="shared" si="1"/>
        <v>0.291928467858869</v>
      </c>
      <c r="D14" s="25"/>
      <c r="E14" s="25"/>
      <c r="F14" s="3"/>
      <c r="G14" s="3"/>
    </row>
    <row r="15" spans="1:9" x14ac:dyDescent="0.25">
      <c r="A15" s="24">
        <v>1832</v>
      </c>
      <c r="B15" s="25">
        <v>5519</v>
      </c>
      <c r="C15" s="62">
        <f t="shared" si="1"/>
        <v>0.29638580097739115</v>
      </c>
      <c r="D15" s="25"/>
      <c r="E15" s="25"/>
      <c r="F15" s="3"/>
      <c r="G15" s="3"/>
    </row>
    <row r="16" spans="1:9" x14ac:dyDescent="0.25">
      <c r="A16" s="24">
        <v>1833</v>
      </c>
      <c r="B16" s="25">
        <v>5603</v>
      </c>
      <c r="C16" s="62">
        <f t="shared" si="1"/>
        <v>0.30089683690457009</v>
      </c>
      <c r="D16" s="25"/>
      <c r="E16" s="25"/>
      <c r="F16" s="3"/>
      <c r="G16" s="3"/>
    </row>
    <row r="17" spans="1:9" x14ac:dyDescent="0.25">
      <c r="A17" s="24">
        <v>1834</v>
      </c>
      <c r="B17" s="25">
        <v>5690</v>
      </c>
      <c r="C17" s="62">
        <f t="shared" si="1"/>
        <v>0.30556898125771975</v>
      </c>
      <c r="D17" s="25"/>
      <c r="E17" s="25"/>
      <c r="F17" s="3"/>
      <c r="G17" s="3"/>
    </row>
    <row r="18" spans="1:9" x14ac:dyDescent="0.25">
      <c r="A18" s="24">
        <v>1835</v>
      </c>
      <c r="B18" s="25">
        <v>5777</v>
      </c>
      <c r="C18" s="62">
        <f t="shared" si="1"/>
        <v>0.31024112561086947</v>
      </c>
      <c r="D18" s="25"/>
      <c r="E18" s="25"/>
      <c r="F18" s="3"/>
      <c r="G18" s="3"/>
    </row>
    <row r="19" spans="1:9" x14ac:dyDescent="0.25">
      <c r="A19" s="24">
        <v>1836</v>
      </c>
      <c r="B19" s="25">
        <v>5865</v>
      </c>
      <c r="C19" s="62">
        <f t="shared" si="1"/>
        <v>0.31496697277267599</v>
      </c>
      <c r="D19" s="25"/>
      <c r="E19" s="25"/>
      <c r="F19" s="3"/>
      <c r="G19" s="3"/>
    </row>
    <row r="20" spans="1:9" x14ac:dyDescent="0.25">
      <c r="A20" s="24">
        <v>1837</v>
      </c>
      <c r="B20" s="25">
        <v>5955</v>
      </c>
      <c r="C20" s="62">
        <f t="shared" si="1"/>
        <v>0.31980022555179638</v>
      </c>
      <c r="D20" s="25"/>
      <c r="E20" s="25"/>
      <c r="F20" s="3"/>
      <c r="G20" s="3"/>
    </row>
    <row r="21" spans="1:9" x14ac:dyDescent="0.25">
      <c r="A21" s="24">
        <v>1838</v>
      </c>
      <c r="B21" s="25">
        <v>6046</v>
      </c>
      <c r="C21" s="62">
        <f t="shared" si="1"/>
        <v>0.32468718113957362</v>
      </c>
      <c r="D21" s="25"/>
      <c r="E21" s="25"/>
      <c r="F21" s="3"/>
      <c r="G21" s="3"/>
    </row>
    <row r="22" spans="1:9" x14ac:dyDescent="0.25">
      <c r="A22" s="24">
        <v>1839</v>
      </c>
      <c r="B22" s="25">
        <v>6139</v>
      </c>
      <c r="C22" s="62">
        <f t="shared" si="1"/>
        <v>0.32968154234466462</v>
      </c>
      <c r="D22" s="25"/>
      <c r="E22" s="25"/>
      <c r="F22" s="3"/>
      <c r="G22" s="3"/>
    </row>
    <row r="23" spans="1:9" x14ac:dyDescent="0.25">
      <c r="A23" s="24">
        <v>1840</v>
      </c>
      <c r="B23" s="25">
        <v>6233</v>
      </c>
      <c r="C23" s="62">
        <f t="shared" si="1"/>
        <v>0.33472960635841253</v>
      </c>
      <c r="D23" s="25"/>
      <c r="E23" s="25"/>
      <c r="F23" s="3"/>
      <c r="G23" s="3"/>
    </row>
    <row r="24" spans="1:9" x14ac:dyDescent="0.25">
      <c r="A24" s="24">
        <v>1841</v>
      </c>
      <c r="B24" s="25">
        <v>6328</v>
      </c>
      <c r="C24" s="62">
        <f t="shared" si="1"/>
        <v>0.33983137318081735</v>
      </c>
      <c r="D24" s="25"/>
      <c r="E24" s="25"/>
      <c r="F24" s="3"/>
      <c r="G24" s="3"/>
    </row>
    <row r="25" spans="1:9" x14ac:dyDescent="0.25">
      <c r="A25" s="24">
        <v>1842</v>
      </c>
      <c r="B25" s="25">
        <v>6425</v>
      </c>
      <c r="C25" s="62">
        <f t="shared" si="1"/>
        <v>0.34504054562053593</v>
      </c>
      <c r="D25" s="25"/>
      <c r="E25" s="25"/>
      <c r="F25" s="3"/>
      <c r="G25" s="3"/>
    </row>
    <row r="26" spans="1:9" x14ac:dyDescent="0.25">
      <c r="A26" s="24">
        <v>1843</v>
      </c>
      <c r="B26" s="25">
        <v>6524</v>
      </c>
      <c r="C26" s="62">
        <f t="shared" si="1"/>
        <v>0.35035712367756833</v>
      </c>
      <c r="D26" s="25"/>
      <c r="E26" s="25"/>
      <c r="F26" s="3"/>
      <c r="G26" s="3"/>
    </row>
    <row r="27" spans="1:9" x14ac:dyDescent="0.25">
      <c r="A27" s="24">
        <v>1844</v>
      </c>
      <c r="B27" s="25">
        <v>6624</v>
      </c>
      <c r="C27" s="62">
        <f t="shared" si="1"/>
        <v>0.35572740454325763</v>
      </c>
      <c r="D27" s="25"/>
      <c r="E27" s="25"/>
      <c r="F27" s="3"/>
      <c r="G27" s="3"/>
    </row>
    <row r="28" spans="1:9" x14ac:dyDescent="0.25">
      <c r="A28" s="24">
        <v>1845</v>
      </c>
      <c r="B28" s="25">
        <v>6725</v>
      </c>
      <c r="C28" s="62">
        <f t="shared" si="1"/>
        <v>0.36115138821760379</v>
      </c>
      <c r="D28" s="25"/>
      <c r="E28" s="25"/>
      <c r="F28" s="3"/>
      <c r="G28" s="3"/>
      <c r="I28" s="36"/>
    </row>
    <row r="29" spans="1:9" x14ac:dyDescent="0.25">
      <c r="A29" s="24">
        <v>1846</v>
      </c>
      <c r="B29" s="25">
        <v>6828</v>
      </c>
      <c r="C29" s="62">
        <f t="shared" si="1"/>
        <v>0.36668277750926376</v>
      </c>
      <c r="D29" s="25"/>
      <c r="E29" s="25"/>
      <c r="F29" s="3"/>
      <c r="G29" s="3"/>
      <c r="I29" s="36"/>
    </row>
    <row r="30" spans="1:9" x14ac:dyDescent="0.25">
      <c r="A30" s="24">
        <v>1847</v>
      </c>
      <c r="B30" s="25">
        <v>6933</v>
      </c>
      <c r="C30" s="62">
        <f t="shared" si="1"/>
        <v>0.37232157241823749</v>
      </c>
      <c r="D30" s="25"/>
      <c r="E30" s="25"/>
      <c r="F30" s="3"/>
      <c r="G30" s="3"/>
    </row>
    <row r="31" spans="1:9" x14ac:dyDescent="0.25">
      <c r="A31" s="24">
        <v>1848</v>
      </c>
      <c r="B31" s="25">
        <v>7039</v>
      </c>
      <c r="C31" s="62">
        <f t="shared" si="1"/>
        <v>0.37801407013586813</v>
      </c>
      <c r="D31" s="25"/>
      <c r="E31" s="25"/>
      <c r="F31" s="3"/>
      <c r="G31" s="3"/>
    </row>
    <row r="32" spans="1:9" x14ac:dyDescent="0.25">
      <c r="A32" s="24">
        <v>1849</v>
      </c>
      <c r="B32" s="25">
        <v>7146</v>
      </c>
      <c r="C32" s="62">
        <f t="shared" si="1"/>
        <v>0.38376027066215562</v>
      </c>
      <c r="D32" s="25"/>
      <c r="E32" s="25"/>
      <c r="F32" s="3"/>
      <c r="G32" s="3"/>
    </row>
    <row r="33" spans="1:9" x14ac:dyDescent="0.25">
      <c r="A33" s="24">
        <v>1850</v>
      </c>
      <c r="B33" s="25">
        <v>7256</v>
      </c>
      <c r="C33" s="62">
        <f t="shared" si="1"/>
        <v>0.38966757961441384</v>
      </c>
      <c r="D33" s="25"/>
      <c r="E33" s="25"/>
      <c r="F33" s="3"/>
      <c r="G33" s="3"/>
    </row>
    <row r="34" spans="1:9" x14ac:dyDescent="0.25">
      <c r="A34" s="24">
        <v>1851</v>
      </c>
      <c r="B34" s="25">
        <v>7367</v>
      </c>
      <c r="C34" s="62">
        <f t="shared" si="1"/>
        <v>0.39562859137532891</v>
      </c>
      <c r="D34" s="25"/>
      <c r="E34" s="25"/>
      <c r="F34" s="3"/>
      <c r="G34" s="3"/>
      <c r="I34" s="36"/>
    </row>
    <row r="35" spans="1:9" x14ac:dyDescent="0.25">
      <c r="A35" s="24">
        <v>1852</v>
      </c>
      <c r="B35" s="25">
        <v>7480</v>
      </c>
      <c r="C35" s="62">
        <f t="shared" si="1"/>
        <v>0.40169700875355779</v>
      </c>
      <c r="D35" s="25"/>
      <c r="E35" s="25"/>
      <c r="F35" s="3"/>
      <c r="G35" s="3"/>
    </row>
    <row r="36" spans="1:9" x14ac:dyDescent="0.25">
      <c r="A36" s="24">
        <v>1853</v>
      </c>
      <c r="B36" s="25">
        <v>7594</v>
      </c>
      <c r="C36" s="62">
        <f t="shared" si="1"/>
        <v>0.40781912894044359</v>
      </c>
      <c r="D36" s="25"/>
      <c r="E36" s="25"/>
      <c r="F36" s="3"/>
      <c r="G36" s="3"/>
    </row>
    <row r="37" spans="1:9" x14ac:dyDescent="0.25">
      <c r="A37" s="24">
        <v>1854</v>
      </c>
      <c r="B37" s="25">
        <v>7711</v>
      </c>
      <c r="C37" s="62">
        <f t="shared" si="1"/>
        <v>0.41410235755330005</v>
      </c>
      <c r="D37" s="25"/>
      <c r="E37" s="25"/>
      <c r="F37" s="3"/>
      <c r="G37" s="3"/>
    </row>
    <row r="38" spans="1:9" x14ac:dyDescent="0.25">
      <c r="A38" s="24">
        <v>1855</v>
      </c>
      <c r="B38" s="25">
        <v>7829</v>
      </c>
      <c r="C38" s="62">
        <f t="shared" si="1"/>
        <v>0.42043928897481336</v>
      </c>
      <c r="D38" s="25"/>
      <c r="E38" s="25"/>
      <c r="F38" s="3"/>
      <c r="G38" s="3"/>
    </row>
    <row r="39" spans="1:9" x14ac:dyDescent="0.25">
      <c r="A39" s="24">
        <v>1856</v>
      </c>
      <c r="B39" s="25">
        <v>7949</v>
      </c>
      <c r="C39" s="62">
        <f t="shared" si="1"/>
        <v>0.42688362601364049</v>
      </c>
      <c r="D39" s="25"/>
      <c r="E39" s="25"/>
      <c r="F39" s="3"/>
      <c r="G39" s="3"/>
    </row>
    <row r="40" spans="1:9" x14ac:dyDescent="0.25">
      <c r="A40" s="24">
        <v>1857</v>
      </c>
      <c r="B40" s="25">
        <v>8071</v>
      </c>
      <c r="C40" s="62">
        <f t="shared" si="1"/>
        <v>0.43343536866978144</v>
      </c>
      <c r="D40" s="25"/>
      <c r="E40" s="25"/>
      <c r="F40" s="3"/>
      <c r="G40" s="3"/>
    </row>
    <row r="41" spans="1:9" x14ac:dyDescent="0.25">
      <c r="A41" s="24">
        <v>1858</v>
      </c>
      <c r="B41" s="25">
        <v>8194</v>
      </c>
      <c r="C41" s="62">
        <f t="shared" si="1"/>
        <v>0.44004081413457924</v>
      </c>
      <c r="D41" s="25"/>
      <c r="E41" s="25"/>
      <c r="F41" s="3"/>
      <c r="G41" s="3"/>
    </row>
    <row r="42" spans="1:9" x14ac:dyDescent="0.25">
      <c r="A42" s="24">
        <v>1859</v>
      </c>
      <c r="B42" s="25">
        <v>8320</v>
      </c>
      <c r="C42" s="62">
        <f t="shared" si="1"/>
        <v>0.44680736802534771</v>
      </c>
      <c r="D42" s="25"/>
      <c r="E42" s="25"/>
      <c r="F42" s="3"/>
      <c r="G42" s="3"/>
    </row>
    <row r="43" spans="1:9" x14ac:dyDescent="0.25">
      <c r="A43" s="24">
        <v>1860</v>
      </c>
      <c r="B43" s="25">
        <v>8448</v>
      </c>
      <c r="C43" s="62">
        <f t="shared" si="1"/>
        <v>0.45368132753342999</v>
      </c>
      <c r="D43" s="25"/>
      <c r="E43" s="25"/>
      <c r="F43" s="3"/>
      <c r="G43" s="3"/>
    </row>
    <row r="44" spans="1:9" x14ac:dyDescent="0.25">
      <c r="A44" s="24">
        <v>1861</v>
      </c>
      <c r="B44" s="25">
        <v>8577</v>
      </c>
      <c r="C44" s="62">
        <f t="shared" si="1"/>
        <v>0.46060898985016918</v>
      </c>
      <c r="D44" s="25"/>
      <c r="E44" s="25"/>
      <c r="F44" s="3"/>
      <c r="G44" s="3"/>
    </row>
    <row r="45" spans="1:9" x14ac:dyDescent="0.25">
      <c r="A45" s="24">
        <v>1862</v>
      </c>
      <c r="B45" s="25">
        <v>8708</v>
      </c>
      <c r="C45" s="62">
        <f t="shared" si="1"/>
        <v>0.46764405778422213</v>
      </c>
      <c r="D45" s="25"/>
      <c r="E45" s="25"/>
      <c r="F45" s="3"/>
      <c r="G45" s="3"/>
    </row>
    <row r="46" spans="1:9" x14ac:dyDescent="0.25">
      <c r="A46" s="24">
        <v>1863</v>
      </c>
      <c r="B46" s="25">
        <v>8842</v>
      </c>
      <c r="C46" s="62">
        <f t="shared" si="1"/>
        <v>0.47484023414424575</v>
      </c>
      <c r="D46" s="25"/>
      <c r="E46" s="25"/>
      <c r="F46" s="3"/>
      <c r="G46" s="3"/>
    </row>
    <row r="47" spans="1:9" x14ac:dyDescent="0.25">
      <c r="A47" s="24">
        <v>1864</v>
      </c>
      <c r="B47" s="25">
        <v>8977</v>
      </c>
      <c r="C47" s="62">
        <f t="shared" si="1"/>
        <v>0.48209011331292628</v>
      </c>
      <c r="D47" s="25"/>
      <c r="E47" s="25"/>
      <c r="F47" s="3"/>
      <c r="G47" s="3"/>
    </row>
    <row r="48" spans="1:9" x14ac:dyDescent="0.25">
      <c r="A48" s="24">
        <v>1865</v>
      </c>
      <c r="B48" s="25">
        <v>9114</v>
      </c>
      <c r="C48" s="62">
        <f t="shared" si="1"/>
        <v>0.48944739809892057</v>
      </c>
      <c r="D48" s="25"/>
      <c r="E48" s="25"/>
      <c r="F48" s="3"/>
      <c r="G48" s="3"/>
    </row>
    <row r="49" spans="1:7" x14ac:dyDescent="0.25">
      <c r="A49" s="24">
        <v>1866</v>
      </c>
      <c r="B49" s="25">
        <v>9254</v>
      </c>
      <c r="C49" s="62">
        <f t="shared" si="1"/>
        <v>0.49696579131088559</v>
      </c>
      <c r="D49" s="25"/>
      <c r="E49" s="25"/>
      <c r="F49" s="3"/>
      <c r="G49" s="3"/>
    </row>
    <row r="50" spans="1:7" x14ac:dyDescent="0.25">
      <c r="A50" s="24">
        <v>1867</v>
      </c>
      <c r="B50" s="25">
        <v>9396</v>
      </c>
      <c r="C50" s="62">
        <f t="shared" si="1"/>
        <v>0.5045915901401643</v>
      </c>
      <c r="D50" s="25"/>
      <c r="E50" s="25"/>
      <c r="F50" s="3"/>
      <c r="G50" s="3"/>
    </row>
    <row r="51" spans="1:7" x14ac:dyDescent="0.25">
      <c r="A51" s="24">
        <v>1868</v>
      </c>
      <c r="B51" s="25">
        <v>9539</v>
      </c>
      <c r="C51" s="62">
        <f t="shared" si="1"/>
        <v>0.51227109177810004</v>
      </c>
      <c r="D51" s="25"/>
      <c r="E51" s="25"/>
      <c r="F51" s="3"/>
      <c r="G51" s="3"/>
    </row>
    <row r="52" spans="1:7" x14ac:dyDescent="0.25">
      <c r="A52" s="24">
        <v>1869</v>
      </c>
      <c r="B52" s="25">
        <v>9686</v>
      </c>
      <c r="C52" s="62">
        <f t="shared" si="1"/>
        <v>0.52016540465066319</v>
      </c>
      <c r="D52" s="25"/>
      <c r="E52" s="25"/>
      <c r="F52" s="3"/>
      <c r="G52" s="3"/>
    </row>
    <row r="53" spans="1:7" x14ac:dyDescent="0.25">
      <c r="A53" s="24">
        <v>1870</v>
      </c>
      <c r="B53" s="25">
        <v>9834</v>
      </c>
      <c r="C53" s="62">
        <f t="shared" si="1"/>
        <v>0.52811342033188335</v>
      </c>
      <c r="D53" s="25"/>
      <c r="E53" s="25"/>
      <c r="F53" s="3"/>
      <c r="G53" s="3"/>
    </row>
    <row r="54" spans="1:7" x14ac:dyDescent="0.25">
      <c r="A54" s="24">
        <v>1871</v>
      </c>
      <c r="B54" s="25">
        <v>9985</v>
      </c>
      <c r="C54" s="62">
        <f t="shared" si="1"/>
        <v>0.53622254443907413</v>
      </c>
      <c r="D54" s="25"/>
      <c r="E54" s="25"/>
      <c r="F54" s="3"/>
      <c r="G54" s="3"/>
    </row>
    <row r="55" spans="1:7" x14ac:dyDescent="0.25">
      <c r="A55" s="24">
        <v>1872</v>
      </c>
      <c r="B55" s="25">
        <v>10145</v>
      </c>
      <c r="C55" s="62">
        <f t="shared" si="1"/>
        <v>0.54481499382417697</v>
      </c>
      <c r="D55" s="25"/>
      <c r="E55" s="25"/>
      <c r="F55" s="3"/>
      <c r="G55" s="3"/>
    </row>
    <row r="56" spans="1:7" x14ac:dyDescent="0.25">
      <c r="A56" s="24">
        <v>1873</v>
      </c>
      <c r="B56" s="25">
        <v>10344</v>
      </c>
      <c r="C56" s="62">
        <f t="shared" si="1"/>
        <v>0.55550185274689867</v>
      </c>
      <c r="D56" s="25"/>
      <c r="E56" s="25"/>
      <c r="F56" s="3"/>
      <c r="G56" s="3"/>
    </row>
    <row r="57" spans="1:7" x14ac:dyDescent="0.25">
      <c r="A57" s="24">
        <v>1874</v>
      </c>
      <c r="B57" s="25">
        <v>10546</v>
      </c>
      <c r="C57" s="62">
        <f t="shared" si="1"/>
        <v>0.56634982009559098</v>
      </c>
      <c r="D57" s="25"/>
      <c r="E57" s="25"/>
      <c r="F57" s="3"/>
      <c r="G57" s="3"/>
    </row>
    <row r="58" spans="1:7" x14ac:dyDescent="0.25">
      <c r="A58" s="24">
        <v>1875</v>
      </c>
      <c r="B58" s="25">
        <v>10753</v>
      </c>
      <c r="C58" s="62">
        <f t="shared" si="1"/>
        <v>0.57746630148756783</v>
      </c>
      <c r="D58" s="25"/>
      <c r="E58" s="25"/>
      <c r="F58" s="3"/>
      <c r="G58" s="3"/>
    </row>
    <row r="59" spans="1:7" x14ac:dyDescent="0.25">
      <c r="A59" s="24">
        <v>1876</v>
      </c>
      <c r="B59" s="25">
        <v>10963</v>
      </c>
      <c r="C59" s="62">
        <f t="shared" si="1"/>
        <v>0.5887438913055153</v>
      </c>
      <c r="D59" s="25"/>
      <c r="E59" s="25"/>
      <c r="F59" s="3"/>
      <c r="G59" s="3"/>
    </row>
    <row r="60" spans="1:7" x14ac:dyDescent="0.25">
      <c r="A60" s="24">
        <v>1877</v>
      </c>
      <c r="B60" s="25">
        <v>11177</v>
      </c>
      <c r="C60" s="62">
        <f t="shared" si="1"/>
        <v>0.60023629235809028</v>
      </c>
      <c r="D60" s="25"/>
      <c r="E60" s="25"/>
      <c r="F60" s="3"/>
      <c r="G60" s="3"/>
    </row>
    <row r="61" spans="1:7" x14ac:dyDescent="0.25">
      <c r="A61" s="24">
        <v>1878</v>
      </c>
      <c r="B61" s="25">
        <v>11397</v>
      </c>
      <c r="C61" s="62">
        <f t="shared" si="1"/>
        <v>0.61205091026260672</v>
      </c>
      <c r="D61" s="25"/>
      <c r="E61" s="25"/>
      <c r="F61" s="3"/>
      <c r="G61" s="3"/>
    </row>
    <row r="62" spans="1:7" x14ac:dyDescent="0.25">
      <c r="A62" s="24">
        <v>1879</v>
      </c>
      <c r="B62" s="25">
        <v>11620</v>
      </c>
      <c r="C62" s="62">
        <f t="shared" si="1"/>
        <v>0.62402663659309376</v>
      </c>
      <c r="D62" s="25"/>
      <c r="E62" s="25"/>
      <c r="F62" s="3"/>
      <c r="G62" s="3"/>
    </row>
    <row r="63" spans="1:7" x14ac:dyDescent="0.25">
      <c r="A63" s="24">
        <v>1880</v>
      </c>
      <c r="B63" s="25">
        <v>11847</v>
      </c>
      <c r="C63" s="62">
        <f t="shared" si="1"/>
        <v>0.63621717415820844</v>
      </c>
      <c r="D63" s="25"/>
      <c r="E63" s="25"/>
      <c r="F63" s="3"/>
      <c r="G63" s="3"/>
    </row>
    <row r="64" spans="1:7" x14ac:dyDescent="0.25">
      <c r="A64" s="24">
        <v>1881</v>
      </c>
      <c r="B64" s="25">
        <v>12078</v>
      </c>
      <c r="C64" s="62">
        <f t="shared" si="1"/>
        <v>0.64862252295795075</v>
      </c>
      <c r="D64" s="25"/>
      <c r="E64" s="25"/>
      <c r="F64" s="3"/>
      <c r="G64" s="3"/>
    </row>
    <row r="65" spans="1:7" x14ac:dyDescent="0.25">
      <c r="A65" s="24">
        <v>1882</v>
      </c>
      <c r="B65" s="25">
        <v>12315</v>
      </c>
      <c r="C65" s="62">
        <f t="shared" si="1"/>
        <v>0.66135008860963429</v>
      </c>
      <c r="D65" s="25"/>
      <c r="E65" s="25"/>
      <c r="F65" s="3"/>
      <c r="G65" s="3"/>
    </row>
    <row r="66" spans="1:7" x14ac:dyDescent="0.25">
      <c r="A66" s="24">
        <v>1883</v>
      </c>
      <c r="B66" s="25">
        <v>12556</v>
      </c>
      <c r="C66" s="62">
        <f t="shared" si="1"/>
        <v>0.67429246549594546</v>
      </c>
      <c r="D66" s="25"/>
      <c r="E66" s="25"/>
      <c r="F66" s="3"/>
      <c r="G66" s="3"/>
    </row>
    <row r="67" spans="1:7" x14ac:dyDescent="0.25">
      <c r="A67" s="24">
        <v>1884</v>
      </c>
      <c r="B67" s="25">
        <v>12802</v>
      </c>
      <c r="C67" s="62">
        <f t="shared" si="1"/>
        <v>0.68750335642554106</v>
      </c>
      <c r="D67" s="25"/>
      <c r="E67" s="25"/>
      <c r="F67" s="3"/>
      <c r="G67" s="3"/>
    </row>
    <row r="68" spans="1:7" x14ac:dyDescent="0.25">
      <c r="A68" s="24">
        <v>1885</v>
      </c>
      <c r="B68" s="25">
        <v>13053</v>
      </c>
      <c r="C68" s="62">
        <f t="shared" si="1"/>
        <v>0.70098276139842108</v>
      </c>
      <c r="D68" s="25"/>
      <c r="E68" s="25"/>
      <c r="F68" s="3"/>
      <c r="G68" s="3"/>
    </row>
    <row r="69" spans="1:7" x14ac:dyDescent="0.25">
      <c r="A69" s="24">
        <v>1886</v>
      </c>
      <c r="B69" s="25">
        <v>13308</v>
      </c>
      <c r="C69" s="62">
        <f t="shared" si="1"/>
        <v>0.71467697760592874</v>
      </c>
      <c r="D69" s="25"/>
      <c r="E69" s="25"/>
      <c r="F69" s="3"/>
      <c r="G69" s="3"/>
    </row>
    <row r="70" spans="1:7" x14ac:dyDescent="0.25">
      <c r="A70" s="24">
        <v>1887</v>
      </c>
      <c r="B70" s="25">
        <v>13568</v>
      </c>
      <c r="C70" s="62">
        <f t="shared" si="1"/>
        <v>0.72863970785672094</v>
      </c>
      <c r="D70" s="25"/>
      <c r="E70" s="25"/>
      <c r="F70" s="3"/>
      <c r="G70" s="3"/>
    </row>
    <row r="71" spans="1:7" x14ac:dyDescent="0.25">
      <c r="A71" s="24">
        <v>1888</v>
      </c>
      <c r="B71" s="25">
        <v>13834</v>
      </c>
      <c r="C71" s="62">
        <f t="shared" si="1"/>
        <v>0.74292465495945437</v>
      </c>
      <c r="D71" s="25"/>
      <c r="E71" s="25"/>
      <c r="F71" s="3"/>
      <c r="G71" s="3"/>
    </row>
    <row r="72" spans="1:7" x14ac:dyDescent="0.25">
      <c r="A72" s="24">
        <v>1889</v>
      </c>
      <c r="B72" s="25">
        <v>14105</v>
      </c>
      <c r="C72" s="62">
        <f t="shared" si="1"/>
        <v>0.75747811610547233</v>
      </c>
      <c r="D72" s="25"/>
      <c r="E72" s="25"/>
      <c r="F72" s="3"/>
      <c r="G72" s="3"/>
    </row>
    <row r="73" spans="1:7" x14ac:dyDescent="0.25">
      <c r="A73" s="24">
        <v>1890</v>
      </c>
      <c r="B73" s="25">
        <v>14425</v>
      </c>
      <c r="C73" s="62">
        <f t="shared" si="1"/>
        <v>0.77466301487567801</v>
      </c>
      <c r="D73" s="25"/>
      <c r="E73" s="25"/>
      <c r="F73" s="3"/>
      <c r="G73" s="3"/>
    </row>
    <row r="74" spans="1:7" x14ac:dyDescent="0.25">
      <c r="A74" s="24">
        <v>1891</v>
      </c>
      <c r="B74" s="25">
        <v>14798</v>
      </c>
      <c r="C74" s="62">
        <f t="shared" si="1"/>
        <v>0.79469416250469904</v>
      </c>
      <c r="D74" s="25"/>
      <c r="E74" s="25"/>
      <c r="F74" s="3"/>
      <c r="G74" s="3"/>
    </row>
    <row r="75" spans="1:7" x14ac:dyDescent="0.25">
      <c r="A75" s="24">
        <v>1892</v>
      </c>
      <c r="B75" s="25">
        <v>15181</v>
      </c>
      <c r="C75" s="62">
        <f t="shared" ref="C75:C82" si="2" xml:space="preserve"> B75/$B$83</f>
        <v>0.81526233822028893</v>
      </c>
      <c r="D75" s="25"/>
      <c r="E75" s="25"/>
      <c r="F75" s="3"/>
      <c r="G75" s="3"/>
    </row>
    <row r="76" spans="1:7" x14ac:dyDescent="0.25">
      <c r="A76" s="24">
        <v>1893</v>
      </c>
      <c r="B76" s="25">
        <v>15573</v>
      </c>
      <c r="C76" s="62">
        <f t="shared" si="2"/>
        <v>0.83631383921379088</v>
      </c>
      <c r="D76" s="25"/>
      <c r="E76" s="25"/>
      <c r="F76" s="3"/>
      <c r="G76" s="3"/>
    </row>
    <row r="77" spans="1:7" x14ac:dyDescent="0.25">
      <c r="A77" s="24">
        <v>1894</v>
      </c>
      <c r="B77" s="25">
        <v>15976</v>
      </c>
      <c r="C77" s="62">
        <f t="shared" si="2"/>
        <v>0.8579560711025187</v>
      </c>
      <c r="D77" s="25"/>
      <c r="E77" s="25"/>
      <c r="F77" s="3"/>
      <c r="G77" s="3"/>
    </row>
    <row r="78" spans="1:7" x14ac:dyDescent="0.25">
      <c r="A78" s="24">
        <v>1895</v>
      </c>
      <c r="B78" s="25">
        <v>16389</v>
      </c>
      <c r="C78" s="62">
        <f t="shared" si="2"/>
        <v>0.88013533107781539</v>
      </c>
      <c r="D78" s="25"/>
      <c r="E78" s="25"/>
      <c r="F78" s="3"/>
      <c r="G78" s="3"/>
    </row>
    <row r="79" spans="1:7" x14ac:dyDescent="0.25">
      <c r="A79" s="24">
        <v>1896</v>
      </c>
      <c r="B79" s="25">
        <v>16813</v>
      </c>
      <c r="C79" s="62">
        <f t="shared" si="2"/>
        <v>0.90290532194833795</v>
      </c>
      <c r="D79" s="25"/>
      <c r="E79" s="25"/>
      <c r="F79" s="3"/>
      <c r="G79" s="3"/>
    </row>
    <row r="80" spans="1:7" x14ac:dyDescent="0.25">
      <c r="A80" s="24">
        <v>1897</v>
      </c>
      <c r="B80" s="25">
        <v>17248</v>
      </c>
      <c r="C80" s="62">
        <f t="shared" si="2"/>
        <v>0.92626604371408627</v>
      </c>
      <c r="D80" s="25"/>
      <c r="E80" s="25"/>
      <c r="F80" s="3"/>
      <c r="G80" s="3"/>
    </row>
    <row r="81" spans="1:10" x14ac:dyDescent="0.25">
      <c r="A81" s="24">
        <v>1898</v>
      </c>
      <c r="B81" s="25">
        <v>17694</v>
      </c>
      <c r="C81" s="62">
        <f t="shared" si="2"/>
        <v>0.95021749637506037</v>
      </c>
      <c r="D81" s="25"/>
      <c r="E81" s="25"/>
      <c r="F81" s="3"/>
      <c r="G81" s="3"/>
    </row>
    <row r="82" spans="1:10" x14ac:dyDescent="0.25">
      <c r="A82" s="24">
        <v>1899</v>
      </c>
      <c r="B82" s="25">
        <v>18152</v>
      </c>
      <c r="C82" s="62">
        <f t="shared" si="2"/>
        <v>0.97481338273991724</v>
      </c>
      <c r="D82" s="25"/>
      <c r="E82" s="25"/>
      <c r="F82" s="3"/>
      <c r="G82" s="3"/>
    </row>
    <row r="83" spans="1:10" x14ac:dyDescent="0.25">
      <c r="A83" s="24">
        <v>1900</v>
      </c>
      <c r="B83" s="25">
        <v>18621</v>
      </c>
      <c r="C83" s="62">
        <f xml:space="preserve"> B83/$B$83</f>
        <v>1</v>
      </c>
      <c r="D83" s="62">
        <f>E83/C83</f>
        <v>99.999999999999872</v>
      </c>
      <c r="E83" s="62">
        <f>F83*G83/100</f>
        <v>99.999999999999872</v>
      </c>
      <c r="F83" s="37">
        <v>100</v>
      </c>
      <c r="G83" s="37">
        <v>99.999999999999872</v>
      </c>
      <c r="I83" s="35" t="s">
        <v>138</v>
      </c>
    </row>
    <row r="84" spans="1:10" x14ac:dyDescent="0.25">
      <c r="A84" s="24">
        <v>1901</v>
      </c>
      <c r="B84" s="25">
        <v>19103</v>
      </c>
      <c r="C84" s="62">
        <f t="shared" ref="C84:C130" si="3" xml:space="preserve"> B84/$B$83</f>
        <v>1.0258847537726223</v>
      </c>
      <c r="D84" s="62">
        <f t="shared" ref="D84:D130" si="4">E84/C84</f>
        <v>97.024254333370294</v>
      </c>
      <c r="E84" s="62">
        <f t="shared" ref="E84:E130" si="5">F84*G84/100</f>
        <v>99.535703266761871</v>
      </c>
      <c r="F84" s="37">
        <v>114.36464088397791</v>
      </c>
      <c r="G84" s="37">
        <v>87.033634257410128</v>
      </c>
      <c r="H84" s="77"/>
      <c r="I84" s="36" t="s">
        <v>90</v>
      </c>
      <c r="J84" s="1" t="s">
        <v>190</v>
      </c>
    </row>
    <row r="85" spans="1:10" x14ac:dyDescent="0.25">
      <c r="A85" s="24">
        <v>1902</v>
      </c>
      <c r="B85" s="25">
        <v>19597</v>
      </c>
      <c r="C85" s="62">
        <f t="shared" si="3"/>
        <v>1.0524139412491273</v>
      </c>
      <c r="D85" s="62">
        <f t="shared" si="4"/>
        <v>82.682526459938657</v>
      </c>
      <c r="E85" s="62">
        <f t="shared" si="5"/>
        <v>87.0162435441393</v>
      </c>
      <c r="F85" s="37">
        <v>113.81215469613262</v>
      </c>
      <c r="G85" s="37">
        <v>76.456019813054425</v>
      </c>
      <c r="H85" s="77"/>
      <c r="I85" s="36" t="s">
        <v>91</v>
      </c>
      <c r="J85" s="1" t="s">
        <v>92</v>
      </c>
    </row>
    <row r="86" spans="1:10" x14ac:dyDescent="0.25">
      <c r="A86" s="24">
        <v>1903</v>
      </c>
      <c r="B86" s="25">
        <v>20103</v>
      </c>
      <c r="C86" s="62">
        <f t="shared" si="3"/>
        <v>1.079587562429515</v>
      </c>
      <c r="D86" s="62">
        <f t="shared" si="4"/>
        <v>80.990192184731484</v>
      </c>
      <c r="E86" s="62">
        <f t="shared" si="5"/>
        <v>87.436004161412214</v>
      </c>
      <c r="F86" s="37">
        <v>116.02209944751384</v>
      </c>
      <c r="G86" s="37">
        <v>75.361508348645756</v>
      </c>
      <c r="H86" s="77"/>
    </row>
    <row r="87" spans="1:10" x14ac:dyDescent="0.25">
      <c r="A87" s="24">
        <v>1904</v>
      </c>
      <c r="B87" s="25">
        <v>20623</v>
      </c>
      <c r="C87" s="62">
        <f t="shared" si="3"/>
        <v>1.1075130229310992</v>
      </c>
      <c r="D87" s="62">
        <f t="shared" si="4"/>
        <v>84.099632431283894</v>
      </c>
      <c r="E87" s="62">
        <f t="shared" si="5"/>
        <v>93.141438141365541</v>
      </c>
      <c r="F87" s="37">
        <v>117.67955801104975</v>
      </c>
      <c r="G87" s="37">
        <v>79.14835823280356</v>
      </c>
      <c r="H87" s="77"/>
      <c r="I87" s="35" t="s">
        <v>132</v>
      </c>
    </row>
    <row r="88" spans="1:10" x14ac:dyDescent="0.25">
      <c r="A88" s="24">
        <v>1905</v>
      </c>
      <c r="B88" s="25">
        <v>21157</v>
      </c>
      <c r="C88" s="62">
        <f t="shared" si="3"/>
        <v>1.1361903227538801</v>
      </c>
      <c r="D88" s="62">
        <f t="shared" si="4"/>
        <v>70.688829196257046</v>
      </c>
      <c r="E88" s="62">
        <f t="shared" si="5"/>
        <v>80.315963659589201</v>
      </c>
      <c r="F88" s="37">
        <v>121.54696132596688</v>
      </c>
      <c r="G88" s="37">
        <v>66.078133738116563</v>
      </c>
      <c r="H88" s="77"/>
      <c r="I88" s="36" t="s">
        <v>108</v>
      </c>
      <c r="J88" s="1" t="s">
        <v>109</v>
      </c>
    </row>
    <row r="89" spans="1:10" x14ac:dyDescent="0.25">
      <c r="A89" s="24">
        <v>1906</v>
      </c>
      <c r="B89" s="25">
        <v>21704</v>
      </c>
      <c r="C89" s="62">
        <f t="shared" si="3"/>
        <v>1.1655657590892003</v>
      </c>
      <c r="D89" s="62">
        <f t="shared" si="4"/>
        <v>83.208902716049863</v>
      </c>
      <c r="E89" s="62">
        <f t="shared" si="5"/>
        <v>96.98544785721208</v>
      </c>
      <c r="F89" s="37">
        <v>137.01657458563534</v>
      </c>
      <c r="G89" s="37">
        <v>70.783734121594307</v>
      </c>
      <c r="H89" s="77"/>
      <c r="I89" s="36" t="s">
        <v>110</v>
      </c>
      <c r="J89" s="1" t="s">
        <v>191</v>
      </c>
    </row>
    <row r="90" spans="1:10" x14ac:dyDescent="0.25">
      <c r="A90" s="24">
        <v>1907</v>
      </c>
      <c r="B90" s="25">
        <v>22265</v>
      </c>
      <c r="C90" s="62">
        <f t="shared" si="3"/>
        <v>1.1956930347457173</v>
      </c>
      <c r="D90" s="62">
        <f t="shared" si="4"/>
        <v>86.749970506182365</v>
      </c>
      <c r="E90" s="62">
        <f t="shared" si="5"/>
        <v>103.72633549863866</v>
      </c>
      <c r="F90" s="37">
        <v>138.12154696132595</v>
      </c>
      <c r="G90" s="37">
        <v>75.097866901014399</v>
      </c>
      <c r="H90" s="77"/>
      <c r="I90" s="41"/>
    </row>
    <row r="91" spans="1:10" x14ac:dyDescent="0.25">
      <c r="A91" s="24">
        <v>1908</v>
      </c>
      <c r="B91" s="25">
        <v>22841</v>
      </c>
      <c r="C91" s="62">
        <f t="shared" si="3"/>
        <v>1.2266258525320874</v>
      </c>
      <c r="D91" s="62">
        <f t="shared" si="4"/>
        <v>85.870775292129409</v>
      </c>
      <c r="E91" s="62">
        <f t="shared" si="5"/>
        <v>105.33131295029955</v>
      </c>
      <c r="F91" s="37">
        <v>133.70165745856352</v>
      </c>
      <c r="G91" s="37">
        <v>78.78085803307529</v>
      </c>
      <c r="H91" s="77"/>
      <c r="I91" s="35" t="s">
        <v>133</v>
      </c>
    </row>
    <row r="92" spans="1:10" x14ac:dyDescent="0.25">
      <c r="A92" s="24">
        <v>1909</v>
      </c>
      <c r="B92" s="25">
        <v>23432</v>
      </c>
      <c r="C92" s="62">
        <f t="shared" si="3"/>
        <v>1.258364212448311</v>
      </c>
      <c r="D92" s="62">
        <f t="shared" si="4"/>
        <v>90.735992395471925</v>
      </c>
      <c r="E92" s="62">
        <f t="shared" si="5"/>
        <v>114.17892561144396</v>
      </c>
      <c r="F92" s="37">
        <v>147.5138121546961</v>
      </c>
      <c r="G92" s="37">
        <v>77.402193017495733</v>
      </c>
      <c r="H92" s="77"/>
      <c r="I92" s="36" t="s">
        <v>111</v>
      </c>
      <c r="J92" s="1" t="s">
        <v>184</v>
      </c>
    </row>
    <row r="93" spans="1:10" x14ac:dyDescent="0.25">
      <c r="A93" s="24">
        <v>1910</v>
      </c>
      <c r="B93" s="25">
        <v>24037</v>
      </c>
      <c r="C93" s="62">
        <f t="shared" si="3"/>
        <v>1.2908544116857312</v>
      </c>
      <c r="D93" s="62">
        <f t="shared" si="4"/>
        <v>94.69767066870169</v>
      </c>
      <c r="E93" s="62">
        <f t="shared" si="5"/>
        <v>122.24090595905605</v>
      </c>
      <c r="F93" s="37">
        <v>151.38121546961324</v>
      </c>
      <c r="G93" s="37">
        <v>80.750379483902009</v>
      </c>
      <c r="H93" s="77"/>
      <c r="I93" s="36" t="s">
        <v>112</v>
      </c>
      <c r="J93" s="1" t="s">
        <v>185</v>
      </c>
    </row>
    <row r="94" spans="1:10" x14ac:dyDescent="0.25">
      <c r="A94" s="24">
        <v>1911</v>
      </c>
      <c r="B94" s="25">
        <v>24659</v>
      </c>
      <c r="C94" s="62">
        <f t="shared" si="3"/>
        <v>1.3242575586703185</v>
      </c>
      <c r="D94" s="62">
        <f t="shared" si="4"/>
        <v>99.843937725936186</v>
      </c>
      <c r="E94" s="62">
        <f t="shared" si="5"/>
        <v>132.21908922097955</v>
      </c>
      <c r="F94" s="37">
        <v>160.22099447513813</v>
      </c>
      <c r="G94" s="37">
        <v>82.522948789645852</v>
      </c>
      <c r="H94" s="77"/>
    </row>
    <row r="95" spans="1:10" x14ac:dyDescent="0.25">
      <c r="A95" s="24">
        <v>1912</v>
      </c>
      <c r="B95" s="25">
        <v>25297</v>
      </c>
      <c r="C95" s="62">
        <f t="shared" si="3"/>
        <v>1.358519950593416</v>
      </c>
      <c r="D95" s="62">
        <f t="shared" si="4"/>
        <v>111.73528146505127</v>
      </c>
      <c r="E95" s="62">
        <f t="shared" si="5"/>
        <v>151.79460905544289</v>
      </c>
      <c r="F95" s="37">
        <v>171.2707182320442</v>
      </c>
      <c r="G95" s="37">
        <v>88.628465287210204</v>
      </c>
      <c r="H95" s="77"/>
      <c r="I95" s="4" t="s">
        <v>146</v>
      </c>
    </row>
    <row r="96" spans="1:10" x14ac:dyDescent="0.25">
      <c r="A96" s="24">
        <v>1913</v>
      </c>
      <c r="B96" s="25">
        <v>25951</v>
      </c>
      <c r="C96" s="62">
        <f t="shared" si="3"/>
        <v>1.3936415874550239</v>
      </c>
      <c r="D96" s="62">
        <f t="shared" si="4"/>
        <v>99.628069990257373</v>
      </c>
      <c r="E96" s="62">
        <f t="shared" si="5"/>
        <v>138.84582161630252</v>
      </c>
      <c r="F96" s="37">
        <v>176.24309392265195</v>
      </c>
      <c r="G96" s="37">
        <v>78.780858033074452</v>
      </c>
      <c r="H96" s="77"/>
      <c r="I96" s="1" t="s">
        <v>147</v>
      </c>
    </row>
    <row r="97" spans="1:9" x14ac:dyDescent="0.25">
      <c r="A97" s="24">
        <v>1914</v>
      </c>
      <c r="B97" s="25">
        <v>26622</v>
      </c>
      <c r="C97" s="62">
        <f t="shared" si="3"/>
        <v>1.4296761720637989</v>
      </c>
      <c r="D97" s="62">
        <f t="shared" si="4"/>
        <v>83.192560259072195</v>
      </c>
      <c r="E97" s="62">
        <f t="shared" si="5"/>
        <v>118.93842109537725</v>
      </c>
      <c r="F97" s="37">
        <v>174.03314917127074</v>
      </c>
      <c r="G97" s="37">
        <v>68.342394343692959</v>
      </c>
      <c r="H97" s="77"/>
    </row>
    <row r="98" spans="1:9" x14ac:dyDescent="0.25">
      <c r="A98" s="24">
        <v>1915</v>
      </c>
      <c r="B98" s="25">
        <v>27311</v>
      </c>
      <c r="C98" s="62">
        <f t="shared" si="3"/>
        <v>1.4666774072283981</v>
      </c>
      <c r="D98" s="62">
        <f t="shared" si="4"/>
        <v>92.135536959588549</v>
      </c>
      <c r="E98" s="62">
        <f t="shared" si="5"/>
        <v>135.13311046148559</v>
      </c>
      <c r="F98" s="37">
        <v>174.58563535911603</v>
      </c>
      <c r="G98" s="37">
        <v>77.402193017496487</v>
      </c>
      <c r="H98" s="77"/>
      <c r="I98" s="35" t="s">
        <v>14</v>
      </c>
    </row>
    <row r="99" spans="1:9" x14ac:dyDescent="0.25">
      <c r="A99" s="24">
        <v>1916</v>
      </c>
      <c r="B99" s="25">
        <v>28056</v>
      </c>
      <c r="C99" s="62">
        <f t="shared" si="3"/>
        <v>1.506685999677783</v>
      </c>
      <c r="D99" s="62">
        <f t="shared" si="4"/>
        <v>109.43183463881668</v>
      </c>
      <c r="E99" s="62">
        <f t="shared" si="5"/>
        <v>164.87941316935937</v>
      </c>
      <c r="F99" s="37">
        <v>176.24309392265189</v>
      </c>
      <c r="G99" s="37">
        <v>93.552268914276027</v>
      </c>
      <c r="H99" s="77"/>
      <c r="I99" s="36" t="s">
        <v>95</v>
      </c>
    </row>
    <row r="100" spans="1:9" x14ac:dyDescent="0.25">
      <c r="A100" s="24">
        <v>1917</v>
      </c>
      <c r="B100" s="25">
        <v>28738</v>
      </c>
      <c r="C100" s="62">
        <f t="shared" si="3"/>
        <v>1.5433113151817841</v>
      </c>
      <c r="D100" s="62">
        <f t="shared" si="4"/>
        <v>127.21683014600107</v>
      </c>
      <c r="E100" s="62">
        <f t="shared" si="5"/>
        <v>196.33517344588256</v>
      </c>
      <c r="F100" s="37">
        <v>192.81767955801101</v>
      </c>
      <c r="G100" s="37">
        <v>101.82425900775002</v>
      </c>
      <c r="H100" s="77"/>
      <c r="I100" s="1" t="s">
        <v>97</v>
      </c>
    </row>
    <row r="101" spans="1:9" x14ac:dyDescent="0.25">
      <c r="A101" s="24">
        <v>1918</v>
      </c>
      <c r="B101" s="25">
        <v>29398</v>
      </c>
      <c r="C101" s="62">
        <f t="shared" si="3"/>
        <v>1.5787551688953332</v>
      </c>
      <c r="D101" s="62">
        <f t="shared" si="4"/>
        <v>132.00229683369042</v>
      </c>
      <c r="E101" s="62">
        <f t="shared" si="5"/>
        <v>208.39930843224482</v>
      </c>
      <c r="F101" s="37">
        <v>188.95027624309392</v>
      </c>
      <c r="G101" s="37">
        <v>110.29320124630502</v>
      </c>
      <c r="H101" s="77"/>
      <c r="I101" s="36" t="s">
        <v>98</v>
      </c>
    </row>
    <row r="102" spans="1:9" x14ac:dyDescent="0.25">
      <c r="A102" s="24">
        <v>1919</v>
      </c>
      <c r="B102" s="25">
        <v>30032</v>
      </c>
      <c r="C102" s="62">
        <f t="shared" si="3"/>
        <v>1.6128027495838033</v>
      </c>
      <c r="D102" s="62">
        <f t="shared" si="4"/>
        <v>151.61582868738532</v>
      </c>
      <c r="E102" s="62">
        <f t="shared" si="5"/>
        <v>244.52642538744192</v>
      </c>
      <c r="F102" s="37">
        <v>203.86740331491708</v>
      </c>
      <c r="G102" s="37">
        <v>119.94385635535771</v>
      </c>
      <c r="H102" s="77"/>
      <c r="I102" s="36" t="s">
        <v>104</v>
      </c>
    </row>
    <row r="103" spans="1:9" x14ac:dyDescent="0.25">
      <c r="A103" s="24">
        <v>1920</v>
      </c>
      <c r="B103" s="25">
        <v>30636</v>
      </c>
      <c r="C103" s="62">
        <f t="shared" si="3"/>
        <v>1.6452392460125664</v>
      </c>
      <c r="D103" s="62">
        <f t="shared" si="4"/>
        <v>198.99363389914726</v>
      </c>
      <c r="E103" s="62">
        <f t="shared" si="5"/>
        <v>327.39213619753372</v>
      </c>
      <c r="F103" s="37">
        <v>229.281767955801</v>
      </c>
      <c r="G103" s="37">
        <v>142.79030518494849</v>
      </c>
      <c r="H103" s="77"/>
      <c r="I103" s="36" t="s">
        <v>106</v>
      </c>
    </row>
    <row r="104" spans="1:9" x14ac:dyDescent="0.25">
      <c r="A104" s="24">
        <v>1921</v>
      </c>
      <c r="B104" s="25">
        <v>31207</v>
      </c>
      <c r="C104" s="62">
        <f t="shared" si="3"/>
        <v>1.6759035497556523</v>
      </c>
      <c r="D104" s="62">
        <f t="shared" si="4"/>
        <v>168.58687923981282</v>
      </c>
      <c r="E104" s="62">
        <f t="shared" si="5"/>
        <v>282.53534936022976</v>
      </c>
      <c r="F104" s="37">
        <v>233.6381215469612</v>
      </c>
      <c r="G104" s="37">
        <v>120.92861708077047</v>
      </c>
      <c r="H104" s="77"/>
    </row>
    <row r="105" spans="1:9" x14ac:dyDescent="0.25">
      <c r="A105" s="24">
        <v>1922</v>
      </c>
      <c r="B105" s="25">
        <v>31748</v>
      </c>
      <c r="C105" s="62">
        <f t="shared" si="3"/>
        <v>1.7049567692390313</v>
      </c>
      <c r="D105" s="62">
        <f t="shared" si="4"/>
        <v>194.93266180187069</v>
      </c>
      <c r="E105" s="62">
        <f t="shared" si="5"/>
        <v>332.35176128488217</v>
      </c>
      <c r="F105" s="37">
        <v>251.8618950276242</v>
      </c>
      <c r="G105" s="37">
        <v>131.95793720539973</v>
      </c>
      <c r="H105" s="77"/>
    </row>
    <row r="106" spans="1:9" x14ac:dyDescent="0.25">
      <c r="A106" s="24">
        <v>1923</v>
      </c>
      <c r="B106" s="25">
        <v>32264</v>
      </c>
      <c r="C106" s="62">
        <f t="shared" si="3"/>
        <v>1.7326674185059878</v>
      </c>
      <c r="D106" s="62">
        <f t="shared" si="4"/>
        <v>271.11545992408173</v>
      </c>
      <c r="E106" s="62">
        <f t="shared" si="5"/>
        <v>469.75292406372233</v>
      </c>
      <c r="F106" s="37">
        <v>273.52201799999989</v>
      </c>
      <c r="G106" s="37">
        <v>171.74227051210281</v>
      </c>
      <c r="H106" s="77"/>
    </row>
    <row r="107" spans="1:9" x14ac:dyDescent="0.25">
      <c r="A107" s="24">
        <v>1924</v>
      </c>
      <c r="B107" s="25">
        <v>32758</v>
      </c>
      <c r="C107" s="62">
        <f t="shared" si="3"/>
        <v>1.7591966059824928</v>
      </c>
      <c r="D107" s="62">
        <f t="shared" si="4"/>
        <v>300.57436690328797</v>
      </c>
      <c r="E107" s="62">
        <f t="shared" si="5"/>
        <v>528.76940610160068</v>
      </c>
      <c r="F107" s="37">
        <v>277.35132625199986</v>
      </c>
      <c r="G107" s="37">
        <v>190.64967644004116</v>
      </c>
      <c r="H107" s="77"/>
    </row>
    <row r="108" spans="1:9" x14ac:dyDescent="0.25">
      <c r="A108" s="24">
        <v>1925</v>
      </c>
      <c r="B108" s="25">
        <v>33235</v>
      </c>
      <c r="C108" s="62">
        <f t="shared" si="3"/>
        <v>1.7848128457118306</v>
      </c>
      <c r="D108" s="62">
        <f t="shared" si="4"/>
        <v>350.73806107852516</v>
      </c>
      <c r="E108" s="62">
        <f t="shared" si="5"/>
        <v>626.0017968930124</v>
      </c>
      <c r="F108" s="37">
        <v>277.35132625199986</v>
      </c>
      <c r="G108" s="37">
        <v>225.70715826476007</v>
      </c>
      <c r="H108" s="77"/>
    </row>
    <row r="109" spans="1:9" x14ac:dyDescent="0.25">
      <c r="A109" s="24">
        <v>1926</v>
      </c>
      <c r="B109" s="25">
        <v>33700</v>
      </c>
      <c r="C109" s="62">
        <f t="shared" si="3"/>
        <v>1.8097846517372858</v>
      </c>
      <c r="D109" s="62">
        <f t="shared" si="4"/>
        <v>298.1572633067243</v>
      </c>
      <c r="E109" s="62">
        <f t="shared" si="5"/>
        <v>539.6004389365022</v>
      </c>
      <c r="F109" s="37">
        <v>291.77359521710389</v>
      </c>
      <c r="G109" s="37">
        <v>184.93806423264397</v>
      </c>
      <c r="H109" s="77"/>
    </row>
    <row r="110" spans="1:9" x14ac:dyDescent="0.25">
      <c r="A110" s="24">
        <v>1927</v>
      </c>
      <c r="B110" s="25">
        <v>34156</v>
      </c>
      <c r="C110" s="62">
        <f t="shared" si="3"/>
        <v>1.8342731324848289</v>
      </c>
      <c r="D110" s="62">
        <f t="shared" si="4"/>
        <v>318.65822950141427</v>
      </c>
      <c r="E110" s="62">
        <f t="shared" si="5"/>
        <v>584.50622881962863</v>
      </c>
      <c r="F110" s="37">
        <v>323.28514350055116</v>
      </c>
      <c r="G110" s="37">
        <v>180.80206918590804</v>
      </c>
      <c r="H110" s="77"/>
    </row>
    <row r="111" spans="1:9" x14ac:dyDescent="0.25">
      <c r="A111" s="24">
        <v>1928</v>
      </c>
      <c r="B111" s="25">
        <v>34607</v>
      </c>
      <c r="C111" s="62">
        <f t="shared" si="3"/>
        <v>1.8584930991890876</v>
      </c>
      <c r="D111" s="62">
        <f t="shared" si="4"/>
        <v>391.16531055135454</v>
      </c>
      <c r="E111" s="62">
        <f t="shared" si="5"/>
        <v>726.97803030184878</v>
      </c>
      <c r="F111" s="37">
        <v>360.46293500311452</v>
      </c>
      <c r="G111" s="37">
        <v>201.67899656467245</v>
      </c>
      <c r="H111" s="77"/>
    </row>
    <row r="112" spans="1:9" x14ac:dyDescent="0.25">
      <c r="A112" s="24">
        <v>1929</v>
      </c>
      <c r="B112" s="25">
        <v>35059</v>
      </c>
      <c r="C112" s="62">
        <f t="shared" si="3"/>
        <v>1.8827667687020031</v>
      </c>
      <c r="D112" s="62">
        <f t="shared" si="4"/>
        <v>376.264386105337</v>
      </c>
      <c r="E112" s="62">
        <f t="shared" si="5"/>
        <v>708.41808240518822</v>
      </c>
      <c r="F112" s="37">
        <v>364.42802728814877</v>
      </c>
      <c r="G112" s="37">
        <v>194.39176719661322</v>
      </c>
      <c r="H112" s="77"/>
    </row>
    <row r="113" spans="1:8" x14ac:dyDescent="0.25">
      <c r="A113" s="24">
        <v>1930</v>
      </c>
      <c r="B113" s="25">
        <v>35514</v>
      </c>
      <c r="C113" s="62">
        <f t="shared" si="3"/>
        <v>1.9072015466408894</v>
      </c>
      <c r="D113" s="62">
        <f t="shared" si="4"/>
        <v>318.69459236607162</v>
      </c>
      <c r="E113" s="62">
        <f t="shared" si="5"/>
        <v>607.81481946665951</v>
      </c>
      <c r="F113" s="37">
        <v>356.77503871509765</v>
      </c>
      <c r="G113" s="37">
        <v>170.36360549652392</v>
      </c>
      <c r="H113" s="77"/>
    </row>
    <row r="114" spans="1:8" x14ac:dyDescent="0.25">
      <c r="A114" s="24">
        <v>1931</v>
      </c>
      <c r="B114" s="25">
        <v>35978</v>
      </c>
      <c r="C114" s="62">
        <f t="shared" si="3"/>
        <v>1.9321196498576876</v>
      </c>
      <c r="D114" s="62">
        <f t="shared" si="4"/>
        <v>271.14525700524882</v>
      </c>
      <c r="E114" s="62">
        <f t="shared" si="5"/>
        <v>523.88507902555409</v>
      </c>
      <c r="F114" s="37">
        <v>345.00146243749941</v>
      </c>
      <c r="G114" s="37">
        <v>151.8501038587514</v>
      </c>
      <c r="H114" s="77"/>
    </row>
    <row r="115" spans="1:8" x14ac:dyDescent="0.25">
      <c r="A115" s="24">
        <v>1932</v>
      </c>
      <c r="B115" s="25">
        <v>36455</v>
      </c>
      <c r="C115" s="62">
        <f t="shared" si="3"/>
        <v>1.9577358895870254</v>
      </c>
      <c r="D115" s="62">
        <f t="shared" si="4"/>
        <v>283.44814509462691</v>
      </c>
      <c r="E115" s="62">
        <f t="shared" si="5"/>
        <v>554.91660648862171</v>
      </c>
      <c r="F115" s="37">
        <v>359.83652532231184</v>
      </c>
      <c r="G115" s="37">
        <v>154.21352959974624</v>
      </c>
      <c r="H115" s="77"/>
    </row>
    <row r="116" spans="1:8" x14ac:dyDescent="0.25">
      <c r="A116" s="24">
        <v>1933</v>
      </c>
      <c r="B116" s="25">
        <v>36949</v>
      </c>
      <c r="C116" s="62">
        <f t="shared" si="3"/>
        <v>1.9842650770635304</v>
      </c>
      <c r="D116" s="62">
        <f t="shared" si="4"/>
        <v>298.32490740591749</v>
      </c>
      <c r="E116" s="62">
        <f t="shared" si="5"/>
        <v>591.95569538377345</v>
      </c>
      <c r="F116" s="37">
        <v>391.86197607599757</v>
      </c>
      <c r="G116" s="37">
        <v>151.06229527841961</v>
      </c>
      <c r="H116" s="77"/>
    </row>
    <row r="117" spans="1:8" x14ac:dyDescent="0.25">
      <c r="A117" s="24">
        <v>1934</v>
      </c>
      <c r="B117" s="25">
        <v>37464</v>
      </c>
      <c r="C117" s="62">
        <f t="shared" si="3"/>
        <v>2.01192202352183</v>
      </c>
      <c r="D117" s="62">
        <f t="shared" si="4"/>
        <v>341.39954807513686</v>
      </c>
      <c r="E117" s="62">
        <f t="shared" si="5"/>
        <v>686.86926959276764</v>
      </c>
      <c r="F117" s="37">
        <v>427.91327787498938</v>
      </c>
      <c r="G117" s="37">
        <v>160.51599824238912</v>
      </c>
      <c r="H117" s="77"/>
    </row>
    <row r="118" spans="1:8" x14ac:dyDescent="0.25">
      <c r="A118" s="24">
        <v>1935</v>
      </c>
      <c r="B118" s="25">
        <v>38004</v>
      </c>
      <c r="C118" s="62">
        <f t="shared" si="3"/>
        <v>2.0409215401965524</v>
      </c>
      <c r="D118" s="62">
        <f t="shared" si="4"/>
        <v>363.23297178218837</v>
      </c>
      <c r="E118" s="62">
        <f t="shared" si="5"/>
        <v>741.32999621987472</v>
      </c>
      <c r="F118" s="37">
        <v>440.75067621123907</v>
      </c>
      <c r="G118" s="37">
        <v>168.197131900616</v>
      </c>
      <c r="H118" s="77"/>
    </row>
    <row r="119" spans="1:8" x14ac:dyDescent="0.25">
      <c r="A119" s="24">
        <v>1936</v>
      </c>
      <c r="B119" s="25">
        <v>38574</v>
      </c>
      <c r="C119" s="62">
        <f t="shared" si="3"/>
        <v>2.0715321411309811</v>
      </c>
      <c r="D119" s="62">
        <f t="shared" si="4"/>
        <v>407.74379831765759</v>
      </c>
      <c r="E119" s="62">
        <f t="shared" si="5"/>
        <v>844.65438356185609</v>
      </c>
      <c r="F119" s="37">
        <v>494.08150803279898</v>
      </c>
      <c r="G119" s="37">
        <v>170.95446193177196</v>
      </c>
      <c r="H119" s="77"/>
    </row>
    <row r="120" spans="1:8" x14ac:dyDescent="0.25">
      <c r="A120" s="24">
        <v>1937</v>
      </c>
      <c r="B120" s="25">
        <v>39178</v>
      </c>
      <c r="C120" s="62">
        <f t="shared" si="3"/>
        <v>2.1039686375597442</v>
      </c>
      <c r="D120" s="62">
        <f t="shared" si="4"/>
        <v>459.59505063692097</v>
      </c>
      <c r="E120" s="62">
        <f t="shared" si="5"/>
        <v>966.9735725177643</v>
      </c>
      <c r="F120" s="37">
        <v>516.80925740230771</v>
      </c>
      <c r="G120" s="37">
        <v>187.10453782855291</v>
      </c>
      <c r="H120" s="77"/>
    </row>
    <row r="121" spans="1:8" x14ac:dyDescent="0.25">
      <c r="A121" s="24">
        <v>1938</v>
      </c>
      <c r="B121" s="25">
        <v>39820</v>
      </c>
      <c r="C121" s="62">
        <f t="shared" si="3"/>
        <v>2.1384458407174693</v>
      </c>
      <c r="D121" s="62">
        <f t="shared" si="4"/>
        <v>487.45565182254688</v>
      </c>
      <c r="E121" s="62">
        <f t="shared" si="5"/>
        <v>1042.3975111741483</v>
      </c>
      <c r="F121" s="37">
        <v>540.06567398541154</v>
      </c>
      <c r="G121" s="37">
        <v>193.01310218103325</v>
      </c>
      <c r="H121" s="77"/>
    </row>
    <row r="122" spans="1:8" x14ac:dyDescent="0.25">
      <c r="A122" s="24">
        <v>1939</v>
      </c>
      <c r="B122" s="25">
        <v>40505</v>
      </c>
      <c r="C122" s="62">
        <f t="shared" si="3"/>
        <v>2.1752322646474411</v>
      </c>
      <c r="D122" s="62">
        <f t="shared" si="4"/>
        <v>501.21668418268285</v>
      </c>
      <c r="E122" s="62">
        <f t="shared" si="5"/>
        <v>1090.2627030137785</v>
      </c>
      <c r="F122" s="37">
        <v>553.56731583504677</v>
      </c>
      <c r="G122" s="37">
        <v>196.9521450826872</v>
      </c>
      <c r="H122" s="77"/>
    </row>
    <row r="123" spans="1:8" x14ac:dyDescent="0.25">
      <c r="A123" s="24">
        <v>1940</v>
      </c>
      <c r="B123" s="25">
        <v>41236</v>
      </c>
      <c r="C123" s="62">
        <f t="shared" si="3"/>
        <v>2.2144890177756298</v>
      </c>
      <c r="D123" s="62">
        <f t="shared" si="4"/>
        <v>520.06453490176489</v>
      </c>
      <c r="E123" s="62">
        <f t="shared" si="5"/>
        <v>1151.677201074549</v>
      </c>
      <c r="F123" s="37">
        <v>548.03164267669626</v>
      </c>
      <c r="G123" s="37">
        <v>210.14793880322804</v>
      </c>
      <c r="H123" s="77"/>
    </row>
    <row r="124" spans="1:8" x14ac:dyDescent="0.25">
      <c r="A124" s="24">
        <v>1941</v>
      </c>
      <c r="B124" s="25">
        <v>42019</v>
      </c>
      <c r="C124" s="62">
        <f t="shared" si="3"/>
        <v>2.2565383169539768</v>
      </c>
      <c r="D124" s="62">
        <f t="shared" si="4"/>
        <v>590.07395725175536</v>
      </c>
      <c r="E124" s="62">
        <f t="shared" si="5"/>
        <v>1331.5244943752489</v>
      </c>
      <c r="F124" s="37">
        <v>574.88519316785437</v>
      </c>
      <c r="G124" s="37">
        <v>231.6157226172412</v>
      </c>
      <c r="H124" s="77"/>
    </row>
    <row r="125" spans="1:8" x14ac:dyDescent="0.25">
      <c r="A125" s="24">
        <v>1942</v>
      </c>
      <c r="B125" s="25">
        <v>42856</v>
      </c>
      <c r="C125" s="62">
        <f t="shared" si="3"/>
        <v>2.3014875677997959</v>
      </c>
      <c r="D125" s="62">
        <f t="shared" si="4"/>
        <v>654.35670950997917</v>
      </c>
      <c r="E125" s="62">
        <f t="shared" si="5"/>
        <v>1505.9938318435995</v>
      </c>
      <c r="F125" s="37">
        <v>559.36329295232224</v>
      </c>
      <c r="G125" s="37">
        <v>269.23358232803525</v>
      </c>
      <c r="H125" s="77"/>
    </row>
    <row r="126" spans="1:8" x14ac:dyDescent="0.25">
      <c r="A126" s="24">
        <v>1943</v>
      </c>
      <c r="B126" s="25">
        <v>43751</v>
      </c>
      <c r="C126" s="62">
        <f t="shared" si="3"/>
        <v>2.3495515815477148</v>
      </c>
      <c r="D126" s="62">
        <f t="shared" si="4"/>
        <v>810.93818351416564</v>
      </c>
      <c r="E126" s="62">
        <f t="shared" si="5"/>
        <v>1905.3410916131388</v>
      </c>
      <c r="F126" s="37">
        <v>606.90917285326964</v>
      </c>
      <c r="G126" s="37">
        <v>313.9417192618024</v>
      </c>
      <c r="H126" s="77"/>
    </row>
    <row r="127" spans="1:8" x14ac:dyDescent="0.25">
      <c r="A127" s="24">
        <v>1944</v>
      </c>
      <c r="B127" s="25">
        <v>44707</v>
      </c>
      <c r="C127" s="62">
        <f t="shared" si="3"/>
        <v>2.4008914666237042</v>
      </c>
      <c r="D127" s="62">
        <f t="shared" si="4"/>
        <v>1030.1570624507572</v>
      </c>
      <c r="E127" s="62">
        <f t="shared" si="5"/>
        <v>2473.2953005201653</v>
      </c>
      <c r="F127" s="37">
        <v>653.03426999011822</v>
      </c>
      <c r="G127" s="37">
        <v>378.73897499400624</v>
      </c>
      <c r="H127" s="77"/>
    </row>
    <row r="128" spans="1:8" x14ac:dyDescent="0.25">
      <c r="A128" s="24">
        <v>1945</v>
      </c>
      <c r="B128" s="25">
        <v>45729</v>
      </c>
      <c r="C128" s="62">
        <f t="shared" si="3"/>
        <v>2.4557757370710487</v>
      </c>
      <c r="D128" s="62">
        <f t="shared" si="4"/>
        <v>1194.482949345213</v>
      </c>
      <c r="E128" s="62">
        <f t="shared" si="5"/>
        <v>2933.3822453470407</v>
      </c>
      <c r="F128" s="37">
        <v>673.93136662980203</v>
      </c>
      <c r="G128" s="37">
        <v>435.26424063273794</v>
      </c>
      <c r="H128" s="77"/>
    </row>
    <row r="129" spans="1:8" x14ac:dyDescent="0.25">
      <c r="A129" s="24">
        <v>1946</v>
      </c>
      <c r="B129" s="25">
        <v>46820</v>
      </c>
      <c r="C129" s="62">
        <f t="shared" si="3"/>
        <v>2.5143655013157189</v>
      </c>
      <c r="D129" s="62">
        <f t="shared" si="4"/>
        <v>1491.680704683467</v>
      </c>
      <c r="E129" s="62">
        <f t="shared" si="5"/>
        <v>3750.6305028344304</v>
      </c>
      <c r="F129" s="37">
        <v>752.10740515885914</v>
      </c>
      <c r="G129" s="37">
        <v>498.68283134936394</v>
      </c>
      <c r="H129" s="77"/>
    </row>
    <row r="130" spans="1:8" x14ac:dyDescent="0.25">
      <c r="A130" s="38">
        <v>1947</v>
      </c>
      <c r="B130" s="39">
        <v>47984</v>
      </c>
      <c r="C130" s="65">
        <f t="shared" si="3"/>
        <v>2.5768755705923421</v>
      </c>
      <c r="D130" s="65">
        <f t="shared" si="4"/>
        <v>1625.2250025673341</v>
      </c>
      <c r="E130" s="65">
        <f t="shared" si="5"/>
        <v>4188.0026058316398</v>
      </c>
      <c r="F130" s="40">
        <v>770.15798288267172</v>
      </c>
      <c r="G130" s="40">
        <v>543.78487257330073</v>
      </c>
      <c r="H130" s="77"/>
    </row>
  </sheetData>
  <mergeCells count="3">
    <mergeCell ref="D1:G1"/>
    <mergeCell ref="A1:A2"/>
    <mergeCell ref="B1:C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" sqref="D1"/>
    </sheetView>
  </sheetViews>
  <sheetFormatPr defaultRowHeight="15" x14ac:dyDescent="0.25"/>
  <cols>
    <col min="2" max="2" width="11.28515625" customWidth="1"/>
    <col min="4" max="4" width="10" customWidth="1"/>
  </cols>
  <sheetData>
    <row r="1" spans="1:4" ht="76.5" x14ac:dyDescent="0.25">
      <c r="B1" s="19" t="s">
        <v>158</v>
      </c>
      <c r="C1" s="19" t="s">
        <v>159</v>
      </c>
      <c r="D1" s="19" t="s">
        <v>192</v>
      </c>
    </row>
    <row r="2" spans="1:4" x14ac:dyDescent="0.25">
      <c r="A2" s="1">
        <v>1820</v>
      </c>
      <c r="B2" s="8">
        <v>10.527179018153173</v>
      </c>
      <c r="C2" s="8"/>
      <c r="D2" s="8">
        <v>23.600926556589354</v>
      </c>
    </row>
    <row r="3" spans="1:4" x14ac:dyDescent="0.25">
      <c r="A3" s="1">
        <v>1821</v>
      </c>
      <c r="B3" s="8">
        <v>8.8846864390248417</v>
      </c>
      <c r="C3" s="8"/>
      <c r="D3" s="8">
        <v>23.650661202277174</v>
      </c>
    </row>
    <row r="4" spans="1:4" x14ac:dyDescent="0.25">
      <c r="A4" s="1">
        <v>1822</v>
      </c>
      <c r="B4" s="8">
        <v>9.7325138556098452</v>
      </c>
      <c r="C4" s="8"/>
      <c r="D4" s="8">
        <v>24.419326601163402</v>
      </c>
    </row>
    <row r="5" spans="1:4" x14ac:dyDescent="0.25">
      <c r="A5" s="1">
        <v>1823</v>
      </c>
      <c r="B5" s="8">
        <v>9.245937114211781</v>
      </c>
      <c r="C5" s="8"/>
      <c r="D5" s="8">
        <v>24.822874389821148</v>
      </c>
    </row>
    <row r="6" spans="1:4" x14ac:dyDescent="0.25">
      <c r="A6" s="1">
        <v>1824</v>
      </c>
      <c r="B6" s="8">
        <v>9.5399928057258592</v>
      </c>
      <c r="C6" s="8"/>
      <c r="D6" s="8">
        <v>25.461281465330099</v>
      </c>
    </row>
    <row r="7" spans="1:4" x14ac:dyDescent="0.25">
      <c r="A7" s="1">
        <v>1825</v>
      </c>
      <c r="B7" s="8">
        <v>11.797356856946482</v>
      </c>
      <c r="C7" s="8"/>
      <c r="D7" s="8">
        <v>27.694238152227534</v>
      </c>
    </row>
    <row r="8" spans="1:4" x14ac:dyDescent="0.25">
      <c r="A8" s="1">
        <v>1826</v>
      </c>
      <c r="B8" s="8">
        <v>18.282467583394471</v>
      </c>
      <c r="C8" s="8">
        <v>36.363636363636374</v>
      </c>
      <c r="D8" s="8">
        <v>31.237335715737306</v>
      </c>
    </row>
    <row r="9" spans="1:4" x14ac:dyDescent="0.25">
      <c r="A9" s="1">
        <v>1827</v>
      </c>
      <c r="B9" s="8">
        <v>19.536128278308301</v>
      </c>
      <c r="C9" s="8">
        <v>38.909090909090928</v>
      </c>
      <c r="D9" s="8">
        <v>33.416546035861941</v>
      </c>
    </row>
    <row r="10" spans="1:4" x14ac:dyDescent="0.25">
      <c r="A10" s="1">
        <v>1828</v>
      </c>
      <c r="B10" s="8">
        <v>21.679440872046243</v>
      </c>
      <c r="C10" s="8">
        <v>41.636363636363612</v>
      </c>
      <c r="D10" s="8">
        <v>35.978256721915393</v>
      </c>
    </row>
    <row r="11" spans="1:4" x14ac:dyDescent="0.25">
      <c r="A11" s="1">
        <v>1829</v>
      </c>
      <c r="B11" s="8">
        <v>27.22076894515876</v>
      </c>
      <c r="C11" s="8">
        <v>44.581818181818178</v>
      </c>
      <c r="D11" s="8">
        <v>39.659682946437435</v>
      </c>
    </row>
    <row r="12" spans="1:4" x14ac:dyDescent="0.25">
      <c r="A12" s="1">
        <v>1830</v>
      </c>
      <c r="B12" s="8">
        <v>23.661940279102886</v>
      </c>
      <c r="C12" s="8">
        <v>47.709090909090868</v>
      </c>
      <c r="D12" s="8">
        <v>40.891338951079184</v>
      </c>
    </row>
    <row r="13" spans="1:4" x14ac:dyDescent="0.25">
      <c r="A13" s="1">
        <v>1831</v>
      </c>
      <c r="B13" s="8">
        <v>23.407761541709579</v>
      </c>
      <c r="C13" s="8">
        <v>46.800000000000011</v>
      </c>
      <c r="D13" s="8">
        <v>40.167926121259335</v>
      </c>
    </row>
    <row r="14" spans="1:4" x14ac:dyDescent="0.25">
      <c r="A14" s="1">
        <v>1832</v>
      </c>
      <c r="B14" s="8">
        <v>13.007192905607733</v>
      </c>
      <c r="C14" s="8">
        <v>45.927272727272694</v>
      </c>
      <c r="D14" s="8">
        <v>36.59390337655352</v>
      </c>
    </row>
    <row r="15" spans="1:4" x14ac:dyDescent="0.25">
      <c r="A15" s="1">
        <v>1833</v>
      </c>
      <c r="B15" s="8">
        <v>22.889097958664184</v>
      </c>
      <c r="C15" s="8">
        <v>45.054545454545483</v>
      </c>
      <c r="D15" s="8">
        <v>38.770286442303195</v>
      </c>
    </row>
    <row r="16" spans="1:4" x14ac:dyDescent="0.25">
      <c r="A16" s="1">
        <v>1834</v>
      </c>
      <c r="B16" s="8">
        <v>25.982256860852068</v>
      </c>
      <c r="C16" s="8">
        <v>44.254545454545458</v>
      </c>
      <c r="D16" s="8">
        <v>39.074059281615881</v>
      </c>
    </row>
    <row r="17" spans="1:4" x14ac:dyDescent="0.25">
      <c r="A17" s="1">
        <v>1835</v>
      </c>
      <c r="B17" s="8">
        <v>22.306218583608064</v>
      </c>
      <c r="C17" s="8">
        <v>43.418181818181786</v>
      </c>
      <c r="D17" s="8">
        <v>37.432602449768375</v>
      </c>
    </row>
    <row r="18" spans="1:4" x14ac:dyDescent="0.25">
      <c r="A18" s="1">
        <v>1836</v>
      </c>
      <c r="B18" s="8">
        <v>24.813318902676336</v>
      </c>
      <c r="C18" s="8">
        <v>46.800000000000011</v>
      </c>
      <c r="D18" s="8">
        <v>40.566424122011178</v>
      </c>
    </row>
    <row r="19" spans="1:4" x14ac:dyDescent="0.25">
      <c r="A19" s="1">
        <v>1837</v>
      </c>
      <c r="B19" s="8">
        <v>30.884069335790798</v>
      </c>
      <c r="C19" s="8">
        <v>50.436363636363666</v>
      </c>
      <c r="D19" s="8">
        <v>44.892975365442439</v>
      </c>
    </row>
    <row r="20" spans="1:4" x14ac:dyDescent="0.25">
      <c r="A20" s="1">
        <v>1838</v>
      </c>
      <c r="B20" s="8">
        <v>35.029461889559151</v>
      </c>
      <c r="C20" s="8">
        <v>54.400000000000027</v>
      </c>
      <c r="D20" s="8">
        <v>48.908142517080258</v>
      </c>
    </row>
    <row r="21" spans="1:4" x14ac:dyDescent="0.25">
      <c r="A21" s="1">
        <v>1839</v>
      </c>
      <c r="B21" s="8">
        <v>32.734400010274541</v>
      </c>
      <c r="C21" s="8">
        <v>53.381818181818225</v>
      </c>
      <c r="D21" s="8">
        <v>47.52794477149483</v>
      </c>
    </row>
    <row r="22" spans="1:4" x14ac:dyDescent="0.25">
      <c r="A22" s="1">
        <v>1840</v>
      </c>
      <c r="B22" s="8">
        <v>38.773832085809978</v>
      </c>
      <c r="C22" s="8">
        <v>52.363636363636424</v>
      </c>
      <c r="D22" s="8">
        <v>48.510709414004168</v>
      </c>
    </row>
    <row r="23" spans="1:4" x14ac:dyDescent="0.25">
      <c r="A23" s="1">
        <v>1841</v>
      </c>
      <c r="B23" s="8">
        <v>38.773442580186313</v>
      </c>
      <c r="C23" s="8">
        <v>51.381818181818161</v>
      </c>
      <c r="D23" s="8">
        <v>47.807141964745902</v>
      </c>
    </row>
    <row r="24" spans="1:4" x14ac:dyDescent="0.25">
      <c r="A24" s="1">
        <v>1842</v>
      </c>
      <c r="B24" s="8">
        <v>26.021639037558973</v>
      </c>
      <c r="C24" s="8">
        <v>50.36363636363636</v>
      </c>
      <c r="D24" s="8">
        <v>43.462290649736204</v>
      </c>
    </row>
    <row r="25" spans="1:4" x14ac:dyDescent="0.25">
      <c r="A25" s="1">
        <v>1843</v>
      </c>
      <c r="B25" s="8">
        <v>32.235706485826562</v>
      </c>
      <c r="C25" s="8">
        <v>51.563636363636398</v>
      </c>
      <c r="D25" s="8">
        <v>46.083858996399258</v>
      </c>
    </row>
    <row r="26" spans="1:4" x14ac:dyDescent="0.25">
      <c r="A26" s="1">
        <v>1844</v>
      </c>
      <c r="B26" s="8">
        <v>27.436155027870182</v>
      </c>
      <c r="C26" s="8">
        <v>52.799999999999983</v>
      </c>
      <c r="D26" s="8">
        <v>45.608944128881618</v>
      </c>
    </row>
    <row r="27" spans="1:4" x14ac:dyDescent="0.25">
      <c r="A27" s="1">
        <v>1845</v>
      </c>
      <c r="B27" s="8">
        <v>30.820190413508641</v>
      </c>
      <c r="C27" s="8">
        <v>54.072727272727313</v>
      </c>
      <c r="D27" s="8">
        <v>47.480261032549059</v>
      </c>
    </row>
    <row r="28" spans="1:4" x14ac:dyDescent="0.25">
      <c r="A28" s="1">
        <v>1846</v>
      </c>
      <c r="B28" s="8">
        <v>35.883721412524245</v>
      </c>
      <c r="C28" s="8">
        <v>55.381818181818176</v>
      </c>
      <c r="D28" s="8">
        <v>49.853795778175034</v>
      </c>
    </row>
    <row r="29" spans="1:4" x14ac:dyDescent="0.25">
      <c r="A29" s="1">
        <v>1847</v>
      </c>
      <c r="B29" s="8">
        <v>33.982091794685054</v>
      </c>
      <c r="C29" s="8">
        <v>56.727272727272812</v>
      </c>
      <c r="D29" s="8">
        <v>50.278650009989249</v>
      </c>
    </row>
    <row r="30" spans="1:4" x14ac:dyDescent="0.25">
      <c r="A30" s="1">
        <v>1848</v>
      </c>
      <c r="B30" s="8">
        <v>37.594840671671918</v>
      </c>
      <c r="C30" s="8">
        <v>55.927272727272779</v>
      </c>
      <c r="D30" s="8">
        <v>50.729734920597032</v>
      </c>
    </row>
    <row r="31" spans="1:4" x14ac:dyDescent="0.25">
      <c r="A31" s="1">
        <v>1849</v>
      </c>
      <c r="B31" s="8">
        <v>33.569257942309157</v>
      </c>
      <c r="C31" s="8">
        <v>55.127272727272754</v>
      </c>
      <c r="D31" s="8">
        <v>49.015230607499007</v>
      </c>
    </row>
    <row r="32" spans="1:4" x14ac:dyDescent="0.25">
      <c r="A32" s="1">
        <v>1850</v>
      </c>
      <c r="B32" s="8">
        <v>29.564750625340753</v>
      </c>
      <c r="C32" s="8">
        <v>54.327272727272735</v>
      </c>
      <c r="D32" s="8">
        <v>47.306701511021373</v>
      </c>
    </row>
    <row r="33" spans="1:4" x14ac:dyDescent="0.25">
      <c r="A33" s="1">
        <v>1851</v>
      </c>
      <c r="B33" s="8">
        <v>30.667577899282474</v>
      </c>
      <c r="C33" s="8">
        <v>57.527272727272724</v>
      </c>
      <c r="D33" s="8">
        <v>49.912119488420231</v>
      </c>
    </row>
    <row r="34" spans="1:4" x14ac:dyDescent="0.25">
      <c r="A34" s="1">
        <v>1852</v>
      </c>
      <c r="B34" s="8">
        <v>33.919876166687772</v>
      </c>
      <c r="C34" s="8">
        <v>60.909090909090942</v>
      </c>
      <c r="D34" s="8">
        <v>53.257216702183761</v>
      </c>
    </row>
    <row r="35" spans="1:4" x14ac:dyDescent="0.25">
      <c r="A35" s="1">
        <v>1853</v>
      </c>
      <c r="B35" s="8">
        <v>41.999086030317649</v>
      </c>
      <c r="C35" s="8">
        <v>64.545454545454589</v>
      </c>
      <c r="D35" s="8">
        <v>58.153198329517025</v>
      </c>
    </row>
    <row r="36" spans="1:4" x14ac:dyDescent="0.25">
      <c r="A36" s="1">
        <v>1854</v>
      </c>
      <c r="B36" s="8">
        <v>50.013880085535426</v>
      </c>
      <c r="C36" s="8">
        <v>68.654545454545541</v>
      </c>
      <c r="D36" s="8">
        <v>63.369618571785267</v>
      </c>
    </row>
    <row r="37" spans="1:4" x14ac:dyDescent="0.25">
      <c r="A37" s="1">
        <v>1855</v>
      </c>
      <c r="B37" s="8">
        <v>56.098200052404287</v>
      </c>
      <c r="C37" s="8">
        <v>73.018181818181816</v>
      </c>
      <c r="D37" s="8">
        <v>68.221096267875623</v>
      </c>
    </row>
    <row r="38" spans="1:4" x14ac:dyDescent="0.25">
      <c r="A38" s="1">
        <v>1856</v>
      </c>
      <c r="B38" s="8">
        <v>60.355043850437845</v>
      </c>
      <c r="C38" s="8">
        <v>77.636363636363612</v>
      </c>
      <c r="D38" s="8">
        <v>72.736832975937077</v>
      </c>
    </row>
    <row r="39" spans="1:4" x14ac:dyDescent="0.25">
      <c r="A39" s="1">
        <v>1857</v>
      </c>
      <c r="B39" s="8">
        <v>55.991622892024502</v>
      </c>
      <c r="C39" s="8">
        <v>77.963636363636454</v>
      </c>
      <c r="D39" s="8">
        <v>71.734218992218899</v>
      </c>
    </row>
    <row r="40" spans="1:4" x14ac:dyDescent="0.25">
      <c r="A40" s="1">
        <v>1858</v>
      </c>
      <c r="B40" s="8">
        <v>55.863749248491011</v>
      </c>
      <c r="C40" s="8">
        <v>78.254545454545507</v>
      </c>
      <c r="D40" s="8">
        <v>71.906396477389748</v>
      </c>
    </row>
    <row r="41" spans="1:4" x14ac:dyDescent="0.25">
      <c r="A41" s="1">
        <v>1859</v>
      </c>
      <c r="B41" s="8">
        <v>58.446424185730613</v>
      </c>
      <c r="C41" s="8">
        <v>78.581818181818235</v>
      </c>
      <c r="D41" s="8">
        <v>72.873111817623439</v>
      </c>
    </row>
    <row r="42" spans="1:4" x14ac:dyDescent="0.25">
      <c r="A42" s="1">
        <v>1860</v>
      </c>
      <c r="B42" s="8">
        <v>56.267213911540736</v>
      </c>
      <c r="C42" s="8">
        <v>78.872727272727303</v>
      </c>
      <c r="D42" s="8">
        <v>72.463702546617114</v>
      </c>
    </row>
    <row r="43" spans="1:4" x14ac:dyDescent="0.25">
      <c r="A43" s="1">
        <v>1861</v>
      </c>
      <c r="B43" s="8">
        <v>53.45298314461786</v>
      </c>
      <c r="C43" s="8">
        <v>79.200000000000017</v>
      </c>
      <c r="D43" s="8">
        <v>71.900308769229468</v>
      </c>
    </row>
    <row r="44" spans="1:4" x14ac:dyDescent="0.25">
      <c r="A44" s="1">
        <v>1862</v>
      </c>
      <c r="B44" s="8">
        <v>55.291818139613774</v>
      </c>
      <c r="C44" s="8">
        <v>79.490909090909085</v>
      </c>
      <c r="D44" s="8">
        <v>72.63007962076162</v>
      </c>
    </row>
    <row r="45" spans="1:4" x14ac:dyDescent="0.25">
      <c r="A45" s="1">
        <v>1863</v>
      </c>
      <c r="B45" s="8">
        <v>48.222901646356043</v>
      </c>
      <c r="C45" s="8">
        <v>81.781818181818224</v>
      </c>
      <c r="D45" s="8">
        <v>72.267328401350142</v>
      </c>
    </row>
    <row r="46" spans="1:4" x14ac:dyDescent="0.25">
      <c r="A46" s="1">
        <v>1864</v>
      </c>
      <c r="B46" s="8">
        <v>56.485494968482172</v>
      </c>
      <c r="C46" s="8">
        <v>84.145454545454641</v>
      </c>
      <c r="D46" s="8">
        <v>76.303413446029694</v>
      </c>
    </row>
    <row r="47" spans="1:4" x14ac:dyDescent="0.25">
      <c r="A47" s="1">
        <v>1865</v>
      </c>
      <c r="B47" s="8">
        <v>68.454065864979896</v>
      </c>
      <c r="C47" s="8">
        <v>86.581818181818264</v>
      </c>
      <c r="D47" s="8">
        <v>81.442310355957503</v>
      </c>
    </row>
    <row r="48" spans="1:4" x14ac:dyDescent="0.25">
      <c r="A48" s="1">
        <v>1866</v>
      </c>
      <c r="B48" s="8">
        <v>77.928474345422671</v>
      </c>
      <c r="C48" s="8">
        <v>89.090909090909165</v>
      </c>
      <c r="D48" s="8">
        <v>85.926180241607781</v>
      </c>
    </row>
    <row r="49" spans="1:4" x14ac:dyDescent="0.25">
      <c r="A49" s="1">
        <v>1867</v>
      </c>
      <c r="B49" s="8">
        <v>85.022171818089106</v>
      </c>
      <c r="C49" s="8">
        <v>91.709090909090904</v>
      </c>
      <c r="D49" s="8">
        <v>89.81324235608642</v>
      </c>
    </row>
    <row r="50" spans="1:4" x14ac:dyDescent="0.25">
      <c r="A50" s="1">
        <v>1868</v>
      </c>
      <c r="B50" s="8">
        <v>100.75508296943505</v>
      </c>
      <c r="C50" s="8">
        <v>94.400000000000063</v>
      </c>
      <c r="D50" s="8">
        <v>96.201767703162389</v>
      </c>
    </row>
    <row r="51" spans="1:4" x14ac:dyDescent="0.25">
      <c r="A51" s="1">
        <v>1869</v>
      </c>
      <c r="B51" s="8">
        <v>96.189140141070496</v>
      </c>
      <c r="C51" s="8">
        <v>97.163636363636371</v>
      </c>
      <c r="D51" s="8">
        <v>96.887351092599374</v>
      </c>
    </row>
    <row r="52" spans="1:4" x14ac:dyDescent="0.25">
      <c r="A52" s="1">
        <v>1870</v>
      </c>
      <c r="B52" s="8">
        <v>100.00000000000001</v>
      </c>
      <c r="C52" s="8">
        <v>100</v>
      </c>
      <c r="D52" s="8">
        <v>100</v>
      </c>
    </row>
    <row r="53" spans="1:4" x14ac:dyDescent="0.25">
      <c r="A53" s="1">
        <v>1871</v>
      </c>
      <c r="B53" s="8">
        <v>94.040532376286421</v>
      </c>
      <c r="C53" s="8">
        <v>99.890909090909176</v>
      </c>
      <c r="D53" s="8">
        <v>93.307251641748849</v>
      </c>
    </row>
    <row r="54" spans="1:4" x14ac:dyDescent="0.25">
      <c r="A54" s="1">
        <v>1872</v>
      </c>
      <c r="B54" s="8">
        <v>93.798259878362671</v>
      </c>
      <c r="C54" s="8">
        <v>99.81818181818187</v>
      </c>
      <c r="D54" s="8">
        <v>98.952074891713892</v>
      </c>
    </row>
    <row r="55" spans="1:4" x14ac:dyDescent="0.25">
      <c r="A55" s="1">
        <v>1873</v>
      </c>
      <c r="B55" s="8">
        <v>97.202960116413749</v>
      </c>
      <c r="C55" s="8">
        <v>99.745454545454578</v>
      </c>
      <c r="D55" s="8">
        <v>97.512924409668386</v>
      </c>
    </row>
    <row r="56" spans="1:4" x14ac:dyDescent="0.25">
      <c r="A56" s="1">
        <v>1874</v>
      </c>
      <c r="B56" s="8">
        <v>97.194864715748793</v>
      </c>
      <c r="C56" s="8">
        <v>99.672727272727386</v>
      </c>
      <c r="D56" s="8">
        <v>100.65669973452515</v>
      </c>
    </row>
    <row r="57" spans="1:4" x14ac:dyDescent="0.25">
      <c r="A57" s="1">
        <v>1875</v>
      </c>
      <c r="B57" s="8">
        <v>91.836951682669536</v>
      </c>
      <c r="C57" s="8">
        <v>99.6</v>
      </c>
      <c r="D57" s="8">
        <v>91.560709794606197</v>
      </c>
    </row>
    <row r="58" spans="1:4" x14ac:dyDescent="0.25">
      <c r="A58" s="1">
        <v>1876</v>
      </c>
      <c r="B58" s="8">
        <v>102.4358418442944</v>
      </c>
      <c r="C58" s="8">
        <v>100.90909090909096</v>
      </c>
      <c r="D58" s="8">
        <v>98.309347491965411</v>
      </c>
    </row>
    <row r="59" spans="1:4" x14ac:dyDescent="0.25">
      <c r="A59" s="1">
        <v>1877</v>
      </c>
      <c r="B59" s="8">
        <v>117.66455375656594</v>
      </c>
      <c r="C59" s="8">
        <v>102.21818181818185</v>
      </c>
      <c r="D59" s="8">
        <v>101.59284616459358</v>
      </c>
    </row>
    <row r="60" spans="1:4" x14ac:dyDescent="0.25">
      <c r="A60" s="1">
        <v>1878</v>
      </c>
      <c r="B60" s="8">
        <v>112.42870336420221</v>
      </c>
      <c r="C60" s="8">
        <v>103.52727272727282</v>
      </c>
      <c r="D60" s="8">
        <v>98.742489870056787</v>
      </c>
    </row>
    <row r="61" spans="1:4" x14ac:dyDescent="0.25">
      <c r="A61" s="1">
        <v>1879</v>
      </c>
      <c r="B61" s="8">
        <v>111.1221330675431</v>
      </c>
      <c r="C61" s="8">
        <v>104.87272727272733</v>
      </c>
      <c r="D61" s="8">
        <v>94.536817102137306</v>
      </c>
    </row>
    <row r="62" spans="1:4" x14ac:dyDescent="0.25">
      <c r="A62" s="1">
        <v>1880</v>
      </c>
      <c r="B62" s="8">
        <v>110.92975939816542</v>
      </c>
      <c r="C62" s="8">
        <v>106.29090909090914</v>
      </c>
      <c r="D62" s="8">
        <v>87.522705044012454</v>
      </c>
    </row>
    <row r="63" spans="1:4" x14ac:dyDescent="0.25">
      <c r="A63" s="1">
        <v>1881</v>
      </c>
      <c r="B63" s="8">
        <v>113.36306419231643</v>
      </c>
      <c r="C63" s="8">
        <v>107.8909090909096</v>
      </c>
      <c r="D63" s="8">
        <v>89.241302221600805</v>
      </c>
    </row>
    <row r="64" spans="1:4" x14ac:dyDescent="0.25">
      <c r="A64" s="1">
        <v>1882</v>
      </c>
      <c r="B64" s="8">
        <v>117.64609961174709</v>
      </c>
      <c r="C64" s="8">
        <v>109.49090909090903</v>
      </c>
      <c r="D64" s="8">
        <v>90.624563364537821</v>
      </c>
    </row>
    <row r="65" spans="1:4" x14ac:dyDescent="0.25">
      <c r="A65" s="1">
        <v>1883</v>
      </c>
      <c r="B65" s="8">
        <v>117.10434992511492</v>
      </c>
      <c r="C65" s="8">
        <v>111.09090909090951</v>
      </c>
      <c r="D65" s="8">
        <v>89.381025569372241</v>
      </c>
    </row>
    <row r="66" spans="1:4" x14ac:dyDescent="0.25">
      <c r="A66" s="1">
        <v>1884</v>
      </c>
      <c r="B66" s="8">
        <v>104.96550190799857</v>
      </c>
      <c r="C66" s="8">
        <v>108.87272727272756</v>
      </c>
      <c r="D66" s="8">
        <v>86.824088305155357</v>
      </c>
    </row>
    <row r="67" spans="1:4" x14ac:dyDescent="0.25">
      <c r="A67" s="1">
        <v>1885</v>
      </c>
      <c r="B67" s="8">
        <v>120.97756226536893</v>
      </c>
      <c r="C67" s="8">
        <v>106.69090909090872</v>
      </c>
      <c r="D67" s="8">
        <v>87.033673326812476</v>
      </c>
    </row>
    <row r="68" spans="1:4" x14ac:dyDescent="0.25">
      <c r="A68" s="1">
        <v>1886</v>
      </c>
      <c r="B68" s="8">
        <v>97.189632707776781</v>
      </c>
      <c r="C68" s="8">
        <v>104.40000000000002</v>
      </c>
      <c r="D68" s="8">
        <v>83.358949280424326</v>
      </c>
    </row>
    <row r="69" spans="1:4" x14ac:dyDescent="0.25">
      <c r="A69" s="1">
        <v>1887</v>
      </c>
      <c r="B69" s="8">
        <v>92.917303429407511</v>
      </c>
      <c r="C69" s="8">
        <v>102.29090909090914</v>
      </c>
      <c r="D69" s="8">
        <v>80.145312281681868</v>
      </c>
    </row>
    <row r="70" spans="1:4" x14ac:dyDescent="0.25">
      <c r="A70" s="1">
        <v>1888</v>
      </c>
      <c r="B70" s="8">
        <v>87.480520771124276</v>
      </c>
      <c r="C70" s="8"/>
      <c r="D70" s="8">
        <v>78.189185412882139</v>
      </c>
    </row>
    <row r="71" spans="1:4" x14ac:dyDescent="0.25">
      <c r="A71" s="1">
        <v>1889</v>
      </c>
      <c r="B71" s="8">
        <v>96.310960656668584</v>
      </c>
      <c r="C71" s="8"/>
      <c r="D71" s="8">
        <v>90.428950677657809</v>
      </c>
    </row>
    <row r="72" spans="1:4" x14ac:dyDescent="0.25">
      <c r="A72" s="1">
        <v>1890</v>
      </c>
      <c r="B72" s="8">
        <v>103.6664585443375</v>
      </c>
      <c r="C72" s="8"/>
      <c r="D72" s="8">
        <v>91.225373759954863</v>
      </c>
    </row>
    <row r="73" spans="1:4" x14ac:dyDescent="0.25">
      <c r="A73" s="1">
        <v>1891</v>
      </c>
      <c r="B73" s="8">
        <v>132.37415994427332</v>
      </c>
      <c r="C73" s="8"/>
      <c r="D73" s="8">
        <v>114.37753248567782</v>
      </c>
    </row>
    <row r="74" spans="1:4" x14ac:dyDescent="0.25">
      <c r="A74" s="1">
        <v>1892</v>
      </c>
      <c r="B74" s="8">
        <v>189.95977670168952</v>
      </c>
      <c r="C74" s="8"/>
      <c r="D74" s="8">
        <v>141.13455358390323</v>
      </c>
    </row>
    <row r="75" spans="1:4" x14ac:dyDescent="0.25">
      <c r="A75" s="1">
        <v>1893</v>
      </c>
      <c r="B75" s="8">
        <v>202.74819377294202</v>
      </c>
      <c r="C75" s="8"/>
      <c r="D75" s="8">
        <v>164.14698896185473</v>
      </c>
    </row>
    <row r="76" spans="1:4" x14ac:dyDescent="0.25">
      <c r="A76" s="1">
        <v>1894</v>
      </c>
      <c r="B76" s="8">
        <v>196.33198343316784</v>
      </c>
      <c r="C76" s="8"/>
      <c r="D76" s="8">
        <v>166.2009221740945</v>
      </c>
    </row>
    <row r="77" spans="1:4" x14ac:dyDescent="0.25">
      <c r="A77" s="1">
        <v>1895</v>
      </c>
      <c r="B77" s="8">
        <v>185.82567981100769</v>
      </c>
      <c r="C77" s="8"/>
      <c r="D77" s="8">
        <v>151.64174933631341</v>
      </c>
    </row>
    <row r="78" spans="1:4" x14ac:dyDescent="0.25">
      <c r="A78" s="1">
        <v>1896</v>
      </c>
      <c r="B78" s="8">
        <v>237.85986240345395</v>
      </c>
      <c r="C78" s="8"/>
      <c r="D78" s="8">
        <v>161.32457733687218</v>
      </c>
    </row>
    <row r="79" spans="1:4" x14ac:dyDescent="0.25">
      <c r="A79" s="1">
        <v>1897</v>
      </c>
      <c r="B79" s="8">
        <v>281.84398489097157</v>
      </c>
      <c r="C79" s="8"/>
      <c r="D79" s="8">
        <v>188.98980019561174</v>
      </c>
    </row>
    <row r="80" spans="1:4" x14ac:dyDescent="0.25">
      <c r="A80" s="1">
        <v>1898</v>
      </c>
      <c r="B80" s="8">
        <v>297.66620862910753</v>
      </c>
      <c r="C80" s="8"/>
      <c r="D80" s="8">
        <v>197.52689674444503</v>
      </c>
    </row>
    <row r="81" spans="1:4" x14ac:dyDescent="0.25">
      <c r="A81" s="1">
        <v>1899</v>
      </c>
      <c r="B81" s="8">
        <v>291.79165323135447</v>
      </c>
      <c r="C81" s="8"/>
      <c r="D81" s="8">
        <v>192.10563085091425</v>
      </c>
    </row>
    <row r="82" spans="1:4" x14ac:dyDescent="0.25">
      <c r="A82" s="1">
        <v>1900</v>
      </c>
      <c r="B82" s="8">
        <v>253.22594347473336</v>
      </c>
      <c r="C82" s="8"/>
      <c r="D82" s="8">
        <v>174.89171440547719</v>
      </c>
    </row>
    <row r="83" spans="1:4" x14ac:dyDescent="0.25">
      <c r="A83" s="1">
        <v>1901</v>
      </c>
      <c r="B83" s="8">
        <v>207.87528787886919</v>
      </c>
      <c r="C83" s="8"/>
      <c r="D83" s="8">
        <v>304.16193115154351</v>
      </c>
    </row>
    <row r="84" spans="1:4" x14ac:dyDescent="0.25">
      <c r="A84" s="1">
        <v>1902</v>
      </c>
      <c r="B84" s="8">
        <v>192.00039666410544</v>
      </c>
      <c r="C84" s="8"/>
      <c r="D84" s="8">
        <v>267.19567478614567</v>
      </c>
    </row>
    <row r="85" spans="1:4" x14ac:dyDescent="0.25">
      <c r="A85" s="1">
        <v>1903</v>
      </c>
      <c r="B85" s="8">
        <v>196.08743706457614</v>
      </c>
      <c r="C85" s="8"/>
      <c r="D85" s="8">
        <v>263.37061653685601</v>
      </c>
    </row>
    <row r="86" spans="1:4" x14ac:dyDescent="0.25">
      <c r="A86" s="1">
        <v>1904</v>
      </c>
      <c r="B86" s="8">
        <v>207.54893480212749</v>
      </c>
      <c r="C86" s="8"/>
      <c r="D86" s="8">
        <v>276.60475967673403</v>
      </c>
    </row>
    <row r="87" spans="1:4" x14ac:dyDescent="0.25">
      <c r="A87" s="1">
        <v>1905</v>
      </c>
      <c r="B87" s="8">
        <v>185.74656806068623</v>
      </c>
      <c r="C87" s="8"/>
      <c r="D87" s="8">
        <v>230.92742175091021</v>
      </c>
    </row>
    <row r="88" spans="1:4" x14ac:dyDescent="0.25">
      <c r="A88" s="1">
        <v>1906</v>
      </c>
      <c r="B88" s="8">
        <v>226.70417921637991</v>
      </c>
      <c r="C88" s="8"/>
      <c r="D88" s="8">
        <v>247.37238020953509</v>
      </c>
    </row>
    <row r="89" spans="1:4" x14ac:dyDescent="0.25">
      <c r="A89" s="1">
        <v>1907</v>
      </c>
      <c r="B89" s="8">
        <v>214.95306825686018</v>
      </c>
      <c r="C89" s="8"/>
      <c r="D89" s="8">
        <v>262.44925214104177</v>
      </c>
    </row>
    <row r="90" spans="1:4" x14ac:dyDescent="0.25">
      <c r="A90" s="1">
        <v>1908</v>
      </c>
      <c r="B90" s="8">
        <v>219.68104542467216</v>
      </c>
      <c r="C90" s="8"/>
      <c r="D90" s="8">
        <v>275.32043354923536</v>
      </c>
    </row>
    <row r="91" spans="1:4" x14ac:dyDescent="0.25">
      <c r="A91" s="1">
        <v>1909</v>
      </c>
      <c r="B91" s="8">
        <v>209.05851121897265</v>
      </c>
      <c r="C91" s="8"/>
      <c r="D91" s="8">
        <v>245.27837021904804</v>
      </c>
    </row>
    <row r="92" spans="1:4" x14ac:dyDescent="0.25">
      <c r="A92" s="1">
        <v>1910</v>
      </c>
      <c r="B92" s="8">
        <v>193.68230300147769</v>
      </c>
      <c r="C92" s="8"/>
      <c r="D92" s="8">
        <v>242.12339516671426</v>
      </c>
    </row>
    <row r="93" spans="1:4" x14ac:dyDescent="0.25">
      <c r="A93" s="1">
        <v>1911</v>
      </c>
      <c r="B93" s="8">
        <v>216.40394512350011</v>
      </c>
      <c r="C93" s="8"/>
      <c r="D93" s="8">
        <v>261.4999676120209</v>
      </c>
    </row>
    <row r="94" spans="1:4" x14ac:dyDescent="0.25">
      <c r="A94" s="1">
        <v>1912</v>
      </c>
      <c r="B94" s="8">
        <v>233.60247119211135</v>
      </c>
      <c r="C94" s="8"/>
      <c r="D94" s="8">
        <v>291.15114907731737</v>
      </c>
    </row>
    <row r="95" spans="1:4" x14ac:dyDescent="0.25">
      <c r="A95" s="1">
        <v>1913</v>
      </c>
      <c r="B95" s="8">
        <v>228.82370038553685</v>
      </c>
      <c r="C95" s="8"/>
      <c r="D95" s="8">
        <v>279.20133206493801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8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5" sqref="L5"/>
    </sheetView>
  </sheetViews>
  <sheetFormatPr defaultRowHeight="15" x14ac:dyDescent="0.25"/>
  <cols>
    <col min="1" max="1" width="6.140625" style="3" customWidth="1"/>
    <col min="2" max="3" width="10.7109375" style="91" customWidth="1"/>
    <col min="5" max="5" width="10.28515625" customWidth="1"/>
    <col min="6" max="6" width="10.5703125" customWidth="1"/>
    <col min="7" max="8" width="11.28515625" customWidth="1"/>
  </cols>
  <sheetData>
    <row r="1" spans="1:11" x14ac:dyDescent="0.25">
      <c r="E1" s="121" t="s">
        <v>209</v>
      </c>
      <c r="F1" s="121"/>
      <c r="G1" s="121"/>
      <c r="H1" s="121"/>
      <c r="I1" s="121"/>
      <c r="J1" s="121"/>
      <c r="K1" s="121"/>
    </row>
    <row r="2" spans="1:11" ht="25.5" customHeight="1" x14ac:dyDescent="0.25">
      <c r="E2" s="124" t="s">
        <v>16</v>
      </c>
      <c r="F2" s="124" t="s">
        <v>195</v>
      </c>
      <c r="G2" s="123" t="s">
        <v>206</v>
      </c>
      <c r="H2" s="123"/>
      <c r="I2" s="124" t="s">
        <v>163</v>
      </c>
      <c r="J2" s="124" t="s">
        <v>164</v>
      </c>
      <c r="K2" s="124" t="s">
        <v>165</v>
      </c>
    </row>
    <row r="3" spans="1:11" ht="54.75" customHeight="1" x14ac:dyDescent="0.25">
      <c r="B3" s="19" t="s">
        <v>178</v>
      </c>
      <c r="C3" s="19" t="s">
        <v>156</v>
      </c>
      <c r="E3" s="125"/>
      <c r="F3" s="125"/>
      <c r="G3" s="97" t="s">
        <v>207</v>
      </c>
      <c r="H3" s="97" t="s">
        <v>208</v>
      </c>
      <c r="I3" s="125"/>
      <c r="J3" s="125"/>
      <c r="K3" s="125"/>
    </row>
    <row r="4" spans="1:11" ht="15.75" x14ac:dyDescent="0.25">
      <c r="A4" s="3">
        <v>1820</v>
      </c>
      <c r="B4" s="52">
        <v>760.98052566072795</v>
      </c>
      <c r="C4" s="52">
        <v>720.50269472334389</v>
      </c>
      <c r="E4" s="89">
        <v>1820</v>
      </c>
      <c r="F4" s="90">
        <v>867</v>
      </c>
      <c r="G4" s="98">
        <f xml:space="preserve"> B4</f>
        <v>760.98052566072795</v>
      </c>
      <c r="H4" s="98">
        <f xml:space="preserve"> C4</f>
        <v>720.50269472334389</v>
      </c>
      <c r="I4" s="90">
        <v>978</v>
      </c>
      <c r="J4" s="90">
        <v>2307</v>
      </c>
      <c r="K4" s="90">
        <v>2674</v>
      </c>
    </row>
    <row r="5" spans="1:11" ht="15.75" x14ac:dyDescent="0.25">
      <c r="A5" s="3">
        <v>1821</v>
      </c>
      <c r="B5" s="52">
        <v>665.45964901798891</v>
      </c>
      <c r="C5" s="52">
        <v>727.15679650410948</v>
      </c>
      <c r="E5" s="89">
        <v>1850</v>
      </c>
      <c r="F5" s="90">
        <v>867</v>
      </c>
      <c r="G5" s="98">
        <f>B34</f>
        <v>952.72256410996306</v>
      </c>
      <c r="H5" s="98">
        <f>C34</f>
        <v>949.31284405319309</v>
      </c>
      <c r="I5" s="90">
        <v>1150</v>
      </c>
      <c r="J5" s="90">
        <v>2678</v>
      </c>
      <c r="K5" s="90">
        <v>3632</v>
      </c>
    </row>
    <row r="6" spans="1:11" ht="15.75" x14ac:dyDescent="0.25">
      <c r="A6" s="3">
        <v>1822</v>
      </c>
      <c r="B6" s="52">
        <v>642.14695701360699</v>
      </c>
      <c r="C6" s="52">
        <v>733.87235131042735</v>
      </c>
      <c r="E6" s="89">
        <v>1890</v>
      </c>
      <c r="F6" s="90">
        <v>1084</v>
      </c>
      <c r="G6" s="98">
        <f>B74</f>
        <v>1395.525756578161</v>
      </c>
      <c r="H6" s="98">
        <f>C74</f>
        <v>1371.221729210594</v>
      </c>
      <c r="I6" s="90">
        <v>1894</v>
      </c>
      <c r="J6" s="90">
        <v>4079</v>
      </c>
      <c r="K6" s="90">
        <v>6665</v>
      </c>
    </row>
    <row r="7" spans="1:11" ht="15.75" x14ac:dyDescent="0.25">
      <c r="A7" s="3">
        <v>1823</v>
      </c>
      <c r="B7" s="52">
        <v>637.75911252868582</v>
      </c>
      <c r="C7" s="52">
        <v>740.64992668311004</v>
      </c>
      <c r="E7" s="93">
        <v>1900</v>
      </c>
      <c r="F7" s="94">
        <v>874</v>
      </c>
      <c r="G7" s="99">
        <f>B84</f>
        <v>1159</v>
      </c>
      <c r="H7" s="99">
        <f>C84</f>
        <v>1503.2536575527656</v>
      </c>
      <c r="I7" s="94">
        <v>2117</v>
      </c>
      <c r="J7" s="94">
        <v>4724</v>
      </c>
      <c r="K7" s="94">
        <v>8038</v>
      </c>
    </row>
    <row r="8" spans="1:11" x14ac:dyDescent="0.25">
      <c r="A8" s="3">
        <v>1824</v>
      </c>
      <c r="B8" s="52">
        <v>781.84177551089999</v>
      </c>
      <c r="C8" s="52">
        <v>747.49009540441978</v>
      </c>
      <c r="E8" s="122" t="s">
        <v>166</v>
      </c>
      <c r="F8" s="122"/>
      <c r="G8" s="122"/>
      <c r="H8" s="122"/>
      <c r="I8" s="122"/>
      <c r="J8" s="122"/>
      <c r="K8" s="122"/>
    </row>
    <row r="9" spans="1:11" ht="15.75" x14ac:dyDescent="0.25">
      <c r="A9" s="3">
        <v>1825</v>
      </c>
      <c r="B9" s="52">
        <v>695.6617408729436</v>
      </c>
      <c r="C9" s="52">
        <v>754.3934355464653</v>
      </c>
      <c r="E9" s="89" t="s">
        <v>167</v>
      </c>
      <c r="F9" s="90" t="s">
        <v>168</v>
      </c>
      <c r="G9" s="100">
        <f xml:space="preserve"> (B34/B4)^(1/30) - 1</f>
        <v>7.5186567412883765E-3</v>
      </c>
      <c r="H9" s="100">
        <f xml:space="preserve"> (C34/C4)^(1/30) - 1</f>
        <v>9.2353600194661212E-3</v>
      </c>
      <c r="I9" s="90" t="s">
        <v>170</v>
      </c>
      <c r="J9" s="90" t="s">
        <v>170</v>
      </c>
      <c r="K9" s="90" t="s">
        <v>169</v>
      </c>
    </row>
    <row r="10" spans="1:11" ht="15.75" x14ac:dyDescent="0.25">
      <c r="A10" s="3">
        <v>1826</v>
      </c>
      <c r="B10" s="52">
        <v>618.18673800433817</v>
      </c>
      <c r="C10" s="52">
        <v>761.36053052005889</v>
      </c>
      <c r="E10" s="89" t="s">
        <v>171</v>
      </c>
      <c r="F10" s="90" t="s">
        <v>172</v>
      </c>
      <c r="G10" s="100">
        <f xml:space="preserve"> (B74/B4)^(1/70) - 1</f>
        <v>8.7007583568912139E-3</v>
      </c>
      <c r="H10" s="100">
        <f xml:space="preserve"> (C74/C4)^(1/70) - 1</f>
        <v>9.2353600194658991E-3</v>
      </c>
      <c r="I10" s="90" t="s">
        <v>173</v>
      </c>
      <c r="J10" s="90" t="s">
        <v>174</v>
      </c>
      <c r="K10" s="90" t="s">
        <v>175</v>
      </c>
    </row>
    <row r="11" spans="1:11" ht="15.75" x14ac:dyDescent="0.25">
      <c r="A11" s="3">
        <v>1827</v>
      </c>
      <c r="B11" s="52">
        <v>838.86019839605603</v>
      </c>
      <c r="C11" s="52">
        <v>768.39196912402269</v>
      </c>
      <c r="E11" s="93" t="s">
        <v>176</v>
      </c>
      <c r="F11" s="94" t="s">
        <v>168</v>
      </c>
      <c r="G11" s="101">
        <f xml:space="preserve"> (B84/B4)^(1/80) - 1</f>
        <v>5.2726652835266563E-3</v>
      </c>
      <c r="H11" s="101">
        <f xml:space="preserve"> (C84/C4)^(1/80) - 1</f>
        <v>9.2353600194658991E-3</v>
      </c>
      <c r="I11" s="94" t="s">
        <v>169</v>
      </c>
      <c r="J11" s="94" t="s">
        <v>173</v>
      </c>
      <c r="K11" s="94" t="s">
        <v>177</v>
      </c>
    </row>
    <row r="12" spans="1:11" x14ac:dyDescent="0.25">
      <c r="A12" s="3">
        <v>1828</v>
      </c>
      <c r="B12" s="52">
        <v>991.41480231127014</v>
      </c>
      <c r="C12" s="52">
        <v>775.48834559494878</v>
      </c>
    </row>
    <row r="13" spans="1:11" x14ac:dyDescent="0.25">
      <c r="A13" s="3">
        <v>1829</v>
      </c>
      <c r="B13" s="52">
        <v>902.28512317665877</v>
      </c>
      <c r="C13" s="52">
        <v>782.65025965741916</v>
      </c>
    </row>
    <row r="14" spans="1:11" x14ac:dyDescent="0.25">
      <c r="A14" s="3">
        <v>1830</v>
      </c>
      <c r="B14" s="52">
        <v>900.68891233487943</v>
      </c>
      <c r="C14" s="52">
        <v>789.87831657468405</v>
      </c>
    </row>
    <row r="15" spans="1:11" x14ac:dyDescent="0.25">
      <c r="A15" s="3">
        <v>1831</v>
      </c>
      <c r="B15" s="52">
        <v>742.52171205710374</v>
      </c>
      <c r="C15" s="52">
        <v>797.17312719982044</v>
      </c>
    </row>
    <row r="16" spans="1:11" x14ac:dyDescent="0.25">
      <c r="A16" s="3">
        <v>1832</v>
      </c>
      <c r="B16" s="52">
        <v>798.26056497690945</v>
      </c>
      <c r="C16" s="52">
        <v>804.5353080273552</v>
      </c>
    </row>
    <row r="17" spans="1:3" x14ac:dyDescent="0.25">
      <c r="A17" s="3">
        <v>1833</v>
      </c>
      <c r="B17" s="52">
        <v>896.6445580230868</v>
      </c>
      <c r="C17" s="52">
        <v>811.96548124535843</v>
      </c>
    </row>
    <row r="18" spans="1:3" x14ac:dyDescent="0.25">
      <c r="A18" s="3">
        <v>1834</v>
      </c>
      <c r="B18" s="52">
        <v>819.46427478803867</v>
      </c>
      <c r="C18" s="52">
        <v>819.46427478803855</v>
      </c>
    </row>
    <row r="19" spans="1:3" x14ac:dyDescent="0.25">
      <c r="A19" s="3">
        <v>1835</v>
      </c>
      <c r="B19" s="52">
        <v>923.4205070576761</v>
      </c>
      <c r="C19" s="52">
        <v>827.03232238879741</v>
      </c>
    </row>
    <row r="20" spans="1:3" x14ac:dyDescent="0.25">
      <c r="A20" s="3">
        <v>1836</v>
      </c>
      <c r="B20" s="52">
        <v>932.20724023974208</v>
      </c>
      <c r="C20" s="52">
        <v>834.67026363379318</v>
      </c>
    </row>
    <row r="21" spans="1:3" x14ac:dyDescent="0.25">
      <c r="A21" s="3">
        <v>1837</v>
      </c>
      <c r="B21" s="52">
        <v>858.90999890578996</v>
      </c>
      <c r="C21" s="52">
        <v>842.37874401599333</v>
      </c>
    </row>
    <row r="22" spans="1:3" x14ac:dyDescent="0.25">
      <c r="A22" s="3">
        <v>1838</v>
      </c>
      <c r="B22" s="52">
        <v>824.2533677194865</v>
      </c>
      <c r="C22" s="52">
        <v>850.15841498972588</v>
      </c>
    </row>
    <row r="23" spans="1:3" x14ac:dyDescent="0.25">
      <c r="A23" s="3">
        <v>1839</v>
      </c>
      <c r="B23" s="52">
        <v>812.18391220207081</v>
      </c>
      <c r="C23" s="52">
        <v>858.00993402573476</v>
      </c>
    </row>
    <row r="24" spans="1:3" x14ac:dyDescent="0.25">
      <c r="A24" s="3">
        <v>1840</v>
      </c>
      <c r="B24" s="52">
        <v>851.57417110882636</v>
      </c>
      <c r="C24" s="52">
        <v>865.93396466674085</v>
      </c>
    </row>
    <row r="25" spans="1:3" x14ac:dyDescent="0.25">
      <c r="A25" s="3">
        <v>1841</v>
      </c>
      <c r="B25" s="52">
        <v>833.29519764899123</v>
      </c>
      <c r="C25" s="52">
        <v>873.93117658352276</v>
      </c>
    </row>
    <row r="26" spans="1:3" x14ac:dyDescent="0.25">
      <c r="A26" s="3">
        <v>1842</v>
      </c>
      <c r="B26" s="52">
        <v>942.19833156012953</v>
      </c>
      <c r="C26" s="52">
        <v>882.0022456315063</v>
      </c>
    </row>
    <row r="27" spans="1:3" x14ac:dyDescent="0.25">
      <c r="A27" s="3">
        <v>1843</v>
      </c>
      <c r="B27" s="52">
        <v>935.55307767753391</v>
      </c>
      <c r="C27" s="52">
        <v>890.14785390789086</v>
      </c>
    </row>
    <row r="28" spans="1:3" x14ac:dyDescent="0.25">
      <c r="A28" s="3">
        <v>1844</v>
      </c>
      <c r="B28" s="52">
        <v>1018.394160717805</v>
      </c>
      <c r="C28" s="52">
        <v>898.36868980928557</v>
      </c>
    </row>
    <row r="29" spans="1:3" x14ac:dyDescent="0.25">
      <c r="A29" s="3">
        <v>1845</v>
      </c>
      <c r="B29" s="52">
        <v>1016.5657634022962</v>
      </c>
      <c r="C29" s="52">
        <v>906.66544808988954</v>
      </c>
    </row>
    <row r="30" spans="1:3" x14ac:dyDescent="0.25">
      <c r="A30" s="3">
        <v>1846</v>
      </c>
      <c r="B30" s="52">
        <v>1044.4957763381776</v>
      </c>
      <c r="C30" s="52">
        <v>915.03882992021113</v>
      </c>
    </row>
    <row r="31" spans="1:3" x14ac:dyDescent="0.25">
      <c r="A31" s="3">
        <v>1847</v>
      </c>
      <c r="B31" s="52">
        <v>908.86151108531601</v>
      </c>
      <c r="C31" s="52">
        <v>923.48954294631437</v>
      </c>
    </row>
    <row r="32" spans="1:3" x14ac:dyDescent="0.25">
      <c r="A32" s="3">
        <v>1848</v>
      </c>
      <c r="B32" s="52">
        <v>836.915825474494</v>
      </c>
      <c r="C32" s="52">
        <v>932.01830134963586</v>
      </c>
    </row>
    <row r="33" spans="1:3" x14ac:dyDescent="0.25">
      <c r="A33" s="3">
        <v>1849</v>
      </c>
      <c r="B33" s="52">
        <v>883.51284043247415</v>
      </c>
      <c r="C33" s="52">
        <v>940.62582590733041</v>
      </c>
    </row>
    <row r="34" spans="1:3" x14ac:dyDescent="0.25">
      <c r="A34" s="3">
        <v>1850</v>
      </c>
      <c r="B34" s="52">
        <v>952.72256410996306</v>
      </c>
      <c r="C34" s="52">
        <v>949.31284405319309</v>
      </c>
    </row>
    <row r="35" spans="1:3" x14ac:dyDescent="0.25">
      <c r="A35" s="3">
        <v>1851</v>
      </c>
      <c r="B35" s="52">
        <v>968.70299895838048</v>
      </c>
      <c r="C35" s="52">
        <v>958.08008993912688</v>
      </c>
    </row>
    <row r="36" spans="1:3" x14ac:dyDescent="0.25">
      <c r="A36" s="3">
        <v>1852</v>
      </c>
      <c r="B36" s="52">
        <v>970.96869157547656</v>
      </c>
      <c r="C36" s="52">
        <v>966.92830449719634</v>
      </c>
    </row>
    <row r="37" spans="1:3" x14ac:dyDescent="0.25">
      <c r="A37" s="3">
        <v>1853</v>
      </c>
      <c r="B37" s="52">
        <v>882.1815762612506</v>
      </c>
      <c r="C37" s="52">
        <v>975.85823550223995</v>
      </c>
    </row>
    <row r="38" spans="1:3" x14ac:dyDescent="0.25">
      <c r="A38" s="3">
        <v>1854</v>
      </c>
      <c r="B38" s="52">
        <v>857.84305699387846</v>
      </c>
      <c r="C38" s="52">
        <v>984.87063763506399</v>
      </c>
    </row>
    <row r="39" spans="1:3" x14ac:dyDescent="0.25">
      <c r="A39" s="3">
        <v>1855</v>
      </c>
      <c r="B39" s="52">
        <v>849.43155778684775</v>
      </c>
      <c r="C39" s="52">
        <v>993.96627254622604</v>
      </c>
    </row>
    <row r="40" spans="1:3" x14ac:dyDescent="0.25">
      <c r="A40" s="3">
        <v>1856</v>
      </c>
      <c r="B40" s="52">
        <v>869.17331635830169</v>
      </c>
      <c r="C40" s="52">
        <v>1003.1459089203962</v>
      </c>
    </row>
    <row r="41" spans="1:3" x14ac:dyDescent="0.25">
      <c r="A41" s="3">
        <v>1857</v>
      </c>
      <c r="B41" s="52">
        <v>1051.9643110495992</v>
      </c>
      <c r="C41" s="52">
        <v>1012.4103225413317</v>
      </c>
    </row>
    <row r="42" spans="1:3" x14ac:dyDescent="0.25">
      <c r="A42" s="3">
        <v>1858</v>
      </c>
      <c r="B42" s="52">
        <v>928.73126248721735</v>
      </c>
      <c r="C42" s="52">
        <v>1021.7602963574229</v>
      </c>
    </row>
    <row r="43" spans="1:3" x14ac:dyDescent="0.25">
      <c r="A43" s="3">
        <v>1859</v>
      </c>
      <c r="B43" s="52">
        <v>970.66780543717687</v>
      </c>
      <c r="C43" s="52">
        <v>1031.1966205478802</v>
      </c>
    </row>
    <row r="44" spans="1:3" x14ac:dyDescent="0.25">
      <c r="A44" s="3">
        <v>1860</v>
      </c>
      <c r="B44" s="52">
        <v>997.29410918801057</v>
      </c>
      <c r="C44" s="52">
        <v>1040.7200925894977</v>
      </c>
    </row>
    <row r="45" spans="1:3" x14ac:dyDescent="0.25">
      <c r="A45" s="3">
        <v>1861</v>
      </c>
      <c r="B45" s="52">
        <v>965.97593534539203</v>
      </c>
      <c r="C45" s="52">
        <v>1050.3315173240537</v>
      </c>
    </row>
    <row r="46" spans="1:3" x14ac:dyDescent="0.25">
      <c r="A46" s="3">
        <v>1862</v>
      </c>
      <c r="B46" s="52">
        <v>949.16356726733477</v>
      </c>
      <c r="C46" s="52">
        <v>1060.0317070263327</v>
      </c>
    </row>
    <row r="47" spans="1:3" x14ac:dyDescent="0.25">
      <c r="A47" s="3">
        <v>1863</v>
      </c>
      <c r="B47" s="52">
        <v>915.37512826164527</v>
      </c>
      <c r="C47" s="52">
        <v>1069.8214814727701</v>
      </c>
    </row>
    <row r="48" spans="1:3" x14ac:dyDescent="0.25">
      <c r="A48" s="3">
        <v>1864</v>
      </c>
      <c r="B48" s="52">
        <v>1120.5256672595187</v>
      </c>
      <c r="C48" s="52">
        <v>1079.7016680107297</v>
      </c>
    </row>
    <row r="49" spans="1:3" x14ac:dyDescent="0.25">
      <c r="A49" s="3">
        <v>1865</v>
      </c>
      <c r="B49" s="52">
        <v>1092.2352407402113</v>
      </c>
      <c r="C49" s="52">
        <v>1089.673101628427</v>
      </c>
    </row>
    <row r="50" spans="1:3" x14ac:dyDescent="0.25">
      <c r="A50" s="3">
        <v>1866</v>
      </c>
      <c r="B50" s="52">
        <v>1206.4290272581845</v>
      </c>
      <c r="C50" s="52">
        <v>1099.7366250254938</v>
      </c>
    </row>
    <row r="51" spans="1:3" x14ac:dyDescent="0.25">
      <c r="A51" s="3">
        <v>1867</v>
      </c>
      <c r="B51" s="52">
        <v>1154.8497911206557</v>
      </c>
      <c r="C51" s="52">
        <v>1109.8930886841958</v>
      </c>
    </row>
    <row r="52" spans="1:3" x14ac:dyDescent="0.25">
      <c r="A52" s="3">
        <v>1868</v>
      </c>
      <c r="B52" s="52">
        <v>1315.1180815846126</v>
      </c>
      <c r="C52" s="52">
        <v>1120.1433509413109</v>
      </c>
    </row>
    <row r="53" spans="1:3" x14ac:dyDescent="0.25">
      <c r="A53" s="3">
        <v>1869</v>
      </c>
      <c r="B53" s="52">
        <v>1318.5461788863136</v>
      </c>
      <c r="C53" s="52">
        <v>1130.4882780606649</v>
      </c>
    </row>
    <row r="54" spans="1:3" x14ac:dyDescent="0.25">
      <c r="A54" s="3">
        <v>1870</v>
      </c>
      <c r="B54" s="52">
        <v>1068.1118129750998</v>
      </c>
      <c r="C54" s="52">
        <v>1140.9287443063417</v>
      </c>
    </row>
    <row r="55" spans="1:3" x14ac:dyDescent="0.25">
      <c r="A55" s="3">
        <v>1871</v>
      </c>
      <c r="B55" s="52">
        <v>1146.8956946911899</v>
      </c>
      <c r="C55" s="52">
        <v>1151.4656320165691</v>
      </c>
    </row>
    <row r="56" spans="1:3" x14ac:dyDescent="0.25">
      <c r="A56" s="3">
        <v>1872</v>
      </c>
      <c r="B56" s="52">
        <v>1166.8472056788648</v>
      </c>
      <c r="C56" s="52">
        <v>1162.0998316782832</v>
      </c>
    </row>
    <row r="57" spans="1:3" x14ac:dyDescent="0.25">
      <c r="A57" s="3">
        <v>1873</v>
      </c>
      <c r="B57" s="52">
        <v>1150.5102839273773</v>
      </c>
      <c r="C57" s="52">
        <v>1172.8322420023933</v>
      </c>
    </row>
    <row r="58" spans="1:3" x14ac:dyDescent="0.25">
      <c r="A58" s="3">
        <v>1874</v>
      </c>
      <c r="B58" s="52">
        <v>1110.681317441692</v>
      </c>
      <c r="C58" s="52">
        <v>1183.663769999722</v>
      </c>
    </row>
    <row r="59" spans="1:3" x14ac:dyDescent="0.25">
      <c r="A59" s="3">
        <v>1875</v>
      </c>
      <c r="B59" s="52">
        <v>1117.7298095287724</v>
      </c>
      <c r="C59" s="52">
        <v>1194.595331057669</v>
      </c>
    </row>
    <row r="60" spans="1:3" x14ac:dyDescent="0.25">
      <c r="A60" s="3">
        <v>1876</v>
      </c>
      <c r="B60" s="52">
        <v>1046.2207278745539</v>
      </c>
      <c r="C60" s="52">
        <v>1205.6278490175598</v>
      </c>
    </row>
    <row r="61" spans="1:3" x14ac:dyDescent="0.25">
      <c r="A61" s="3">
        <v>1877</v>
      </c>
      <c r="B61" s="52">
        <v>1072.4890235279677</v>
      </c>
      <c r="C61" s="52">
        <v>1216.7622562527306</v>
      </c>
    </row>
    <row r="62" spans="1:3" x14ac:dyDescent="0.25">
      <c r="A62" s="3">
        <v>1878</v>
      </c>
      <c r="B62" s="52">
        <v>1198.4397121307015</v>
      </c>
      <c r="C62" s="52">
        <v>1227.9994937473225</v>
      </c>
    </row>
    <row r="63" spans="1:3" x14ac:dyDescent="0.25">
      <c r="A63" s="3">
        <v>1879</v>
      </c>
      <c r="B63" s="52">
        <v>1244.7516320362524</v>
      </c>
      <c r="C63" s="52">
        <v>1239.3405111758013</v>
      </c>
    </row>
    <row r="64" spans="1:3" x14ac:dyDescent="0.25">
      <c r="A64" s="3">
        <v>1880</v>
      </c>
      <c r="B64" s="52">
        <v>1299.9079856716914</v>
      </c>
      <c r="C64" s="52">
        <v>1250.7862669832191</v>
      </c>
    </row>
    <row r="65" spans="1:3" x14ac:dyDescent="0.25">
      <c r="A65" s="3">
        <v>1881</v>
      </c>
      <c r="B65" s="52">
        <v>1287.0209996463407</v>
      </c>
      <c r="C65" s="52">
        <v>1262.3377284662133</v>
      </c>
    </row>
    <row r="66" spans="1:3" x14ac:dyDescent="0.25">
      <c r="A66" s="3">
        <v>1882</v>
      </c>
      <c r="B66" s="52">
        <v>1315.745704271648</v>
      </c>
      <c r="C66" s="52">
        <v>1273.9958718547527</v>
      </c>
    </row>
    <row r="67" spans="1:3" x14ac:dyDescent="0.25">
      <c r="A67" s="3">
        <v>1883</v>
      </c>
      <c r="B67" s="52">
        <v>1283.9800218472401</v>
      </c>
      <c r="C67" s="52">
        <v>1285.761682394645</v>
      </c>
    </row>
    <row r="68" spans="1:3" x14ac:dyDescent="0.25">
      <c r="A68" s="3">
        <v>1884</v>
      </c>
      <c r="B68" s="52">
        <v>1315.3615998415535</v>
      </c>
      <c r="C68" s="52">
        <v>1297.636154430794</v>
      </c>
    </row>
    <row r="69" spans="1:3" x14ac:dyDescent="0.25">
      <c r="A69" s="3">
        <v>1885</v>
      </c>
      <c r="B69" s="52">
        <v>1302.4829664903612</v>
      </c>
      <c r="C69" s="52">
        <v>1309.6202914912367</v>
      </c>
    </row>
    <row r="70" spans="1:3" x14ac:dyDescent="0.25">
      <c r="A70" s="3">
        <v>1886</v>
      </c>
      <c r="B70" s="52">
        <v>1323.8039286215869</v>
      </c>
      <c r="C70" s="52">
        <v>1321.7151063719577</v>
      </c>
    </row>
    <row r="71" spans="1:3" x14ac:dyDescent="0.25">
      <c r="A71" s="3">
        <v>1887</v>
      </c>
      <c r="B71" s="52">
        <v>1297.5138560313926</v>
      </c>
      <c r="C71" s="52">
        <v>1333.9216212224676</v>
      </c>
    </row>
    <row r="72" spans="1:3" x14ac:dyDescent="0.25">
      <c r="A72" s="3">
        <v>1888</v>
      </c>
      <c r="B72" s="52">
        <v>1241.66239364578</v>
      </c>
      <c r="C72" s="52">
        <v>1346.2408676322082</v>
      </c>
    </row>
    <row r="73" spans="1:3" x14ac:dyDescent="0.25">
      <c r="A73" s="3">
        <v>1889</v>
      </c>
      <c r="B73" s="52">
        <v>1182.4832110456157</v>
      </c>
      <c r="C73" s="52">
        <v>1358.67388671771</v>
      </c>
    </row>
    <row r="74" spans="1:3" x14ac:dyDescent="0.25">
      <c r="A74" s="3">
        <v>1890</v>
      </c>
      <c r="B74" s="52">
        <v>1395.525756578161</v>
      </c>
      <c r="C74" s="52">
        <v>1371.221729210594</v>
      </c>
    </row>
    <row r="75" spans="1:3" x14ac:dyDescent="0.25">
      <c r="A75" s="3">
        <v>1891</v>
      </c>
      <c r="B75" s="52">
        <v>1616.664368330004</v>
      </c>
      <c r="C75" s="52">
        <v>1383.885455546369</v>
      </c>
    </row>
    <row r="76" spans="1:3" x14ac:dyDescent="0.25">
      <c r="A76" s="3">
        <v>1892</v>
      </c>
      <c r="B76" s="52">
        <v>1610.2867058541253</v>
      </c>
      <c r="C76" s="52">
        <v>1396.6661359540426</v>
      </c>
    </row>
    <row r="77" spans="1:3" x14ac:dyDescent="0.25">
      <c r="A77" s="3">
        <v>1893</v>
      </c>
      <c r="B77" s="52">
        <v>1411.542086823101</v>
      </c>
      <c r="C77" s="52">
        <v>1409.5648505465738</v>
      </c>
    </row>
    <row r="78" spans="1:3" x14ac:dyDescent="0.25">
      <c r="A78" s="3">
        <v>1894</v>
      </c>
      <c r="B78" s="52">
        <v>1546.5187047643974</v>
      </c>
      <c r="C78" s="52">
        <v>1422.5826894121578</v>
      </c>
    </row>
    <row r="79" spans="1:3" x14ac:dyDescent="0.25">
      <c r="A79" s="3">
        <v>1895</v>
      </c>
      <c r="B79" s="52">
        <v>1760.0769253632388</v>
      </c>
      <c r="C79" s="52">
        <v>1435.7207527063395</v>
      </c>
    </row>
    <row r="80" spans="1:3" x14ac:dyDescent="0.25">
      <c r="A80" s="3">
        <v>1896</v>
      </c>
      <c r="B80" s="52">
        <v>1710.8107904377182</v>
      </c>
      <c r="C80" s="52">
        <v>1448.9801507450011</v>
      </c>
    </row>
    <row r="81" spans="1:3" x14ac:dyDescent="0.25">
      <c r="A81" s="3">
        <v>1897</v>
      </c>
      <c r="B81" s="52">
        <v>1590.6377054856334</v>
      </c>
      <c r="C81" s="52">
        <v>1462.3620040981905</v>
      </c>
    </row>
    <row r="82" spans="1:3" x14ac:dyDescent="0.25">
      <c r="A82" s="3">
        <v>1898</v>
      </c>
      <c r="B82" s="52">
        <v>1464.2348306481028</v>
      </c>
      <c r="C82" s="52">
        <v>1475.8674436848253</v>
      </c>
    </row>
    <row r="83" spans="1:3" x14ac:dyDescent="0.25">
      <c r="A83" s="3">
        <v>1899</v>
      </c>
      <c r="B83" s="52">
        <v>1270.9250058566543</v>
      </c>
      <c r="C83" s="52">
        <v>1489.4976108682624</v>
      </c>
    </row>
    <row r="84" spans="1:3" x14ac:dyDescent="0.25">
      <c r="A84" s="3">
        <v>1900</v>
      </c>
      <c r="B84" s="52">
        <v>1159</v>
      </c>
      <c r="C84" s="52">
        <v>1503.2536575527656</v>
      </c>
    </row>
  </sheetData>
  <mergeCells count="8">
    <mergeCell ref="E1:K1"/>
    <mergeCell ref="E8:K8"/>
    <mergeCell ref="G2:H2"/>
    <mergeCell ref="E2:E3"/>
    <mergeCell ref="F2:F3"/>
    <mergeCell ref="I2:I3"/>
    <mergeCell ref="J2:J3"/>
    <mergeCell ref="K2:K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Q22" sqref="Q22"/>
    </sheetView>
  </sheetViews>
  <sheetFormatPr defaultRowHeight="15" x14ac:dyDescent="0.25"/>
  <cols>
    <col min="1" max="1" width="4.85546875" style="3" customWidth="1"/>
    <col min="2" max="3" width="8.42578125" style="1" customWidth="1"/>
    <col min="4" max="4" width="8" style="1" customWidth="1"/>
    <col min="5" max="5" width="8.7109375" style="1" customWidth="1"/>
    <col min="6" max="6" width="8.5703125" style="1" customWidth="1"/>
    <col min="7" max="7" width="3.7109375" style="1" customWidth="1"/>
    <col min="8" max="8" width="7.5703125" style="1" customWidth="1"/>
    <col min="9" max="10" width="9.5703125" style="1" customWidth="1"/>
    <col min="11" max="11" width="3.7109375" style="1" customWidth="1"/>
    <col min="12" max="12" width="4.85546875" style="3" customWidth="1"/>
    <col min="13" max="13" width="10.7109375" style="1" customWidth="1"/>
    <col min="14" max="14" width="8.140625" style="1" customWidth="1"/>
    <col min="15" max="15" width="7.140625" style="1" customWidth="1"/>
    <col min="16" max="16" width="10.42578125" style="1" customWidth="1"/>
    <col min="17" max="17" width="13.5703125" style="1" customWidth="1"/>
    <col min="18" max="18" width="13.7109375" style="1" customWidth="1"/>
    <col min="19" max="19" width="9.140625" customWidth="1"/>
  </cols>
  <sheetData>
    <row r="1" spans="1:17" ht="28.5" customHeight="1" x14ac:dyDescent="0.25">
      <c r="A1" s="30"/>
      <c r="B1" s="117" t="s">
        <v>139</v>
      </c>
      <c r="C1" s="117"/>
      <c r="D1" s="117"/>
      <c r="E1" s="117"/>
      <c r="F1" s="117"/>
      <c r="H1" s="96" t="s">
        <v>113</v>
      </c>
      <c r="I1" s="96"/>
      <c r="J1" s="96"/>
      <c r="K1" s="67"/>
      <c r="L1" s="108" t="s">
        <v>144</v>
      </c>
      <c r="M1" s="108"/>
    </row>
    <row r="2" spans="1:17" ht="24" customHeight="1" x14ac:dyDescent="0.25">
      <c r="A2" s="109" t="s">
        <v>16</v>
      </c>
      <c r="B2" s="114" t="s">
        <v>142</v>
      </c>
      <c r="C2" s="114"/>
      <c r="D2" s="111" t="s">
        <v>15</v>
      </c>
      <c r="E2" s="113" t="s">
        <v>143</v>
      </c>
      <c r="F2" s="114"/>
      <c r="H2" s="115" t="s">
        <v>83</v>
      </c>
      <c r="I2" s="113" t="s">
        <v>143</v>
      </c>
      <c r="J2" s="114"/>
      <c r="K2" s="66"/>
      <c r="L2" s="109" t="s">
        <v>16</v>
      </c>
      <c r="M2" s="95" t="s">
        <v>136</v>
      </c>
    </row>
    <row r="3" spans="1:17" ht="57" customHeight="1" thickBot="1" x14ac:dyDescent="0.3">
      <c r="A3" s="110"/>
      <c r="B3" s="53" t="s">
        <v>140</v>
      </c>
      <c r="C3" s="18" t="s">
        <v>141</v>
      </c>
      <c r="D3" s="112"/>
      <c r="E3" s="29" t="s">
        <v>140</v>
      </c>
      <c r="F3" s="18" t="s">
        <v>141</v>
      </c>
      <c r="G3" s="26"/>
      <c r="H3" s="116"/>
      <c r="I3" s="29" t="s">
        <v>140</v>
      </c>
      <c r="J3" s="18" t="s">
        <v>141</v>
      </c>
      <c r="K3" s="19"/>
      <c r="L3" s="110"/>
      <c r="M3" s="50" t="s">
        <v>203</v>
      </c>
      <c r="N3" s="26"/>
      <c r="O3" s="4" t="s">
        <v>1</v>
      </c>
    </row>
    <row r="4" spans="1:17" x14ac:dyDescent="0.25">
      <c r="A4" s="67">
        <v>1820</v>
      </c>
      <c r="B4" s="13"/>
      <c r="C4" s="13"/>
      <c r="D4" s="1">
        <v>4.1669999999999998</v>
      </c>
      <c r="E4" s="13">
        <f>E5/(I5/I4)</f>
        <v>18585.334588266822</v>
      </c>
      <c r="F4" s="13">
        <f>F5/(J5/J4)</f>
        <v>24305.459655435563</v>
      </c>
      <c r="G4" s="8"/>
      <c r="H4" s="4">
        <v>1820</v>
      </c>
      <c r="I4" s="13">
        <v>20100</v>
      </c>
      <c r="J4" s="13">
        <v>21500</v>
      </c>
      <c r="K4" s="13"/>
      <c r="L4" s="67">
        <v>1820</v>
      </c>
      <c r="M4" s="23">
        <f xml:space="preserve"> (100*(E4 + F4)/($E$84 + $F$84))/'Population&amp;output'!C3</f>
        <v>12.213097070721266</v>
      </c>
      <c r="N4" s="8"/>
      <c r="O4" s="4"/>
    </row>
    <row r="5" spans="1:17" x14ac:dyDescent="0.25">
      <c r="A5" s="67">
        <v>1821</v>
      </c>
      <c r="B5" s="34">
        <v>3992.039230684989</v>
      </c>
      <c r="C5" s="14">
        <v>5157.5413940968165</v>
      </c>
      <c r="D5" s="2">
        <v>4.66</v>
      </c>
      <c r="E5" s="31">
        <f t="shared" ref="E5:E36" si="0">D5*B5</f>
        <v>18602.902814992049</v>
      </c>
      <c r="F5" s="16">
        <f t="shared" ref="F5:F36" si="1">D5*C5</f>
        <v>24034.142896491165</v>
      </c>
      <c r="G5" s="8"/>
      <c r="H5" s="4">
        <v>1821</v>
      </c>
      <c r="I5" s="13">
        <v>20119</v>
      </c>
      <c r="J5" s="13">
        <v>21260</v>
      </c>
      <c r="K5" s="13"/>
      <c r="L5" s="67">
        <v>1821</v>
      </c>
      <c r="M5" s="23">
        <f xml:space="preserve"> (100*(E5 + F5)/($E$84 + $F$84))/'Population&amp;output'!C4</f>
        <v>11.988351292492391</v>
      </c>
      <c r="N5" s="8"/>
      <c r="O5" s="4" t="s">
        <v>114</v>
      </c>
      <c r="Q5" s="9"/>
    </row>
    <row r="6" spans="1:17" x14ac:dyDescent="0.25">
      <c r="A6" s="67">
        <v>1822</v>
      </c>
      <c r="B6" s="34">
        <v>4397.2509016232771</v>
      </c>
      <c r="C6" s="14">
        <v>4563.0070371391193</v>
      </c>
      <c r="D6" s="2">
        <v>4.8730000000000002</v>
      </c>
      <c r="E6" s="31">
        <f t="shared" si="0"/>
        <v>21427.80364361023</v>
      </c>
      <c r="F6" s="16">
        <f t="shared" si="1"/>
        <v>22235.533291978929</v>
      </c>
      <c r="G6" s="8"/>
      <c r="H6" s="4">
        <v>1822</v>
      </c>
      <c r="I6" s="13">
        <v>19754</v>
      </c>
      <c r="J6" s="13">
        <v>22498</v>
      </c>
      <c r="K6" s="13"/>
      <c r="L6" s="67">
        <v>1822</v>
      </c>
      <c r="M6" s="23">
        <f xml:space="preserve"> (100*(E6 + F6)/($E$84 + $F$84))/'Population&amp;output'!C5</f>
        <v>12.122122149387774</v>
      </c>
      <c r="N6" s="8"/>
    </row>
    <row r="7" spans="1:17" x14ac:dyDescent="0.25">
      <c r="A7" s="67">
        <v>1823</v>
      </c>
      <c r="B7" s="34">
        <v>5324.439327819623</v>
      </c>
      <c r="C7" s="14">
        <v>3854.14024342837</v>
      </c>
      <c r="D7" s="2">
        <v>4.7290000000000001</v>
      </c>
      <c r="E7" s="31">
        <f t="shared" si="0"/>
        <v>25179.273581258996</v>
      </c>
      <c r="F7" s="16">
        <f t="shared" si="1"/>
        <v>18226.229211172762</v>
      </c>
      <c r="G7" s="8"/>
      <c r="H7" s="4">
        <v>1823</v>
      </c>
      <c r="I7" s="13">
        <v>20653</v>
      </c>
      <c r="J7" s="13">
        <v>19420</v>
      </c>
      <c r="K7" s="13"/>
      <c r="L7" s="67">
        <v>1823</v>
      </c>
      <c r="M7" s="23">
        <f xml:space="preserve"> (100*(E7 + F7)/($E$84 + $F$84))/'Population&amp;output'!C6</f>
        <v>11.900492870612208</v>
      </c>
      <c r="N7" s="8"/>
      <c r="P7" s="35" t="s">
        <v>2</v>
      </c>
      <c r="Q7"/>
    </row>
    <row r="8" spans="1:17" x14ac:dyDescent="0.25">
      <c r="A8" s="67">
        <v>1824</v>
      </c>
      <c r="B8" s="34">
        <v>4756.4594258022498</v>
      </c>
      <c r="C8" s="14">
        <v>5860.3937030111119</v>
      </c>
      <c r="D8" s="2">
        <v>5.3040000000000003</v>
      </c>
      <c r="E8" s="31">
        <f t="shared" si="0"/>
        <v>25228.260794455135</v>
      </c>
      <c r="F8" s="16">
        <f t="shared" si="1"/>
        <v>31083.528200770939</v>
      </c>
      <c r="G8" s="8"/>
      <c r="H8" s="4">
        <v>1824</v>
      </c>
      <c r="I8" s="13">
        <v>19162</v>
      </c>
      <c r="J8" s="13">
        <v>24061</v>
      </c>
      <c r="K8" s="13"/>
      <c r="L8" s="67">
        <v>1824</v>
      </c>
      <c r="M8" s="23">
        <f xml:space="preserve"> (100*(E8 + F8)/($E$84 + $F$84))/'Population&amp;output'!C7</f>
        <v>15.242989890497169</v>
      </c>
      <c r="N8" s="8"/>
      <c r="P8" s="3" t="s">
        <v>86</v>
      </c>
      <c r="Q8" s="1" t="s">
        <v>87</v>
      </c>
    </row>
    <row r="9" spans="1:17" x14ac:dyDescent="0.25">
      <c r="A9" s="67">
        <v>1825</v>
      </c>
      <c r="B9" s="34">
        <v>5051.2931170643378</v>
      </c>
      <c r="C9" s="14">
        <v>6709.1608026253689</v>
      </c>
      <c r="D9" s="2">
        <v>4.6269999999999998</v>
      </c>
      <c r="E9" s="31">
        <f t="shared" si="0"/>
        <v>23372.333252656688</v>
      </c>
      <c r="F9" s="16">
        <f t="shared" si="1"/>
        <v>31043.28703374758</v>
      </c>
      <c r="G9" s="8"/>
      <c r="H9" s="4">
        <v>1825</v>
      </c>
      <c r="I9" s="13">
        <v>21396</v>
      </c>
      <c r="J9" s="13">
        <v>22841</v>
      </c>
      <c r="K9" s="13"/>
      <c r="L9" s="67">
        <v>1825</v>
      </c>
      <c r="M9" s="23">
        <f xml:space="preserve"> (100*(E9 + F9)/($E$84 + $F$84))/'Population&amp;output'!C8</f>
        <v>14.545046521743734</v>
      </c>
      <c r="N9" s="8"/>
      <c r="P9" s="3" t="s">
        <v>3</v>
      </c>
      <c r="Q9" s="1" t="s">
        <v>4</v>
      </c>
    </row>
    <row r="10" spans="1:17" x14ac:dyDescent="0.25">
      <c r="A10" s="67">
        <v>1826</v>
      </c>
      <c r="B10" s="34">
        <v>3664.1656802626703</v>
      </c>
      <c r="C10" s="14">
        <v>6549.9727548740466</v>
      </c>
      <c r="D10" s="2">
        <v>4.9870000000000001</v>
      </c>
      <c r="E10" s="31">
        <f t="shared" si="0"/>
        <v>18273.194247469939</v>
      </c>
      <c r="F10" s="16">
        <f t="shared" si="1"/>
        <v>32664.714128556872</v>
      </c>
      <c r="G10" s="8"/>
      <c r="H10" s="4">
        <v>1826</v>
      </c>
      <c r="I10" s="13">
        <v>16599</v>
      </c>
      <c r="J10" s="13">
        <v>18672</v>
      </c>
      <c r="K10" s="13"/>
      <c r="L10" s="67">
        <v>1826</v>
      </c>
      <c r="M10" s="23">
        <f xml:space="preserve"> (100*(E10 + F10)/($E$84 + $F$84))/'Population&amp;output'!C9</f>
        <v>13.444239907510456</v>
      </c>
      <c r="N10" s="8"/>
      <c r="P10" s="3" t="s">
        <v>5</v>
      </c>
      <c r="Q10" s="1" t="s">
        <v>6</v>
      </c>
    </row>
    <row r="11" spans="1:17" x14ac:dyDescent="0.25">
      <c r="A11" s="67">
        <v>1827</v>
      </c>
      <c r="B11" s="34">
        <v>4615.356034533118</v>
      </c>
      <c r="C11" s="14">
        <v>5773.3719479790743</v>
      </c>
      <c r="D11" s="2">
        <v>6.8090000000000002</v>
      </c>
      <c r="E11" s="31">
        <f t="shared" si="0"/>
        <v>31425.959239136002</v>
      </c>
      <c r="F11" s="16">
        <f t="shared" si="1"/>
        <v>39310.889593789521</v>
      </c>
      <c r="G11" s="8"/>
      <c r="H11" s="4">
        <v>1827</v>
      </c>
      <c r="I11" s="13">
        <v>24919</v>
      </c>
      <c r="J11" s="13">
        <v>26894</v>
      </c>
      <c r="K11" s="13"/>
      <c r="L11" s="67">
        <v>1827</v>
      </c>
      <c r="M11" s="23">
        <f xml:space="preserve"> (100*(E11 + F11)/($E$84 + $F$84))/'Population&amp;output'!C10</f>
        <v>18.434395105996884</v>
      </c>
      <c r="N11" s="8"/>
      <c r="P11" s="3" t="s">
        <v>7</v>
      </c>
      <c r="Q11" s="1" t="s">
        <v>8</v>
      </c>
    </row>
    <row r="12" spans="1:17" x14ac:dyDescent="0.25">
      <c r="A12" s="67">
        <v>1828</v>
      </c>
      <c r="B12" s="34">
        <v>5155.7855394301996</v>
      </c>
      <c r="C12" s="14">
        <v>8013.9181494269596</v>
      </c>
      <c r="D12" s="2">
        <v>7.726</v>
      </c>
      <c r="E12" s="31">
        <f t="shared" si="0"/>
        <v>39833.599077637722</v>
      </c>
      <c r="F12" s="16">
        <f t="shared" si="1"/>
        <v>61915.531622472692</v>
      </c>
      <c r="G12" s="8"/>
      <c r="H12" s="4">
        <v>1828</v>
      </c>
      <c r="I12" s="13">
        <v>32111</v>
      </c>
      <c r="J12" s="13">
        <v>31940</v>
      </c>
      <c r="K12" s="13"/>
      <c r="L12" s="67">
        <v>1828</v>
      </c>
      <c r="M12" s="23">
        <f xml:space="preserve"> (100*(E12 + F12)/($E$84 + $F$84))/'Population&amp;output'!C11</f>
        <v>26.181094674542901</v>
      </c>
      <c r="N12" s="8"/>
      <c r="P12" s="3" t="s">
        <v>9</v>
      </c>
      <c r="Q12" s="1" t="s">
        <v>10</v>
      </c>
    </row>
    <row r="13" spans="1:17" x14ac:dyDescent="0.25">
      <c r="A13" s="67">
        <v>1829</v>
      </c>
      <c r="B13" s="34">
        <v>4391.0208078030009</v>
      </c>
      <c r="C13" s="14">
        <v>6203.8845660654888</v>
      </c>
      <c r="D13" s="2">
        <v>9.75</v>
      </c>
      <c r="E13" s="31">
        <f t="shared" si="0"/>
        <v>42812.45287607926</v>
      </c>
      <c r="F13" s="16">
        <f t="shared" si="1"/>
        <v>60487.874519138517</v>
      </c>
      <c r="G13" s="8"/>
      <c r="H13" s="4">
        <v>1829</v>
      </c>
      <c r="I13" s="13">
        <v>33415</v>
      </c>
      <c r="J13" s="13">
        <v>35531</v>
      </c>
      <c r="K13" s="13"/>
      <c r="L13" s="67">
        <v>1829</v>
      </c>
      <c r="M13" s="23">
        <f xml:space="preserve"> (100*(E13 + F13)/($E$84 + $F$84))/'Population&amp;output'!C12</f>
        <v>26.243393005379676</v>
      </c>
      <c r="N13" s="8"/>
      <c r="P13" s="3">
        <v>1947</v>
      </c>
      <c r="Q13" s="1" t="s">
        <v>11</v>
      </c>
    </row>
    <row r="14" spans="1:17" x14ac:dyDescent="0.25">
      <c r="A14" s="67">
        <v>1830</v>
      </c>
      <c r="B14" s="34">
        <v>4676.5963897259635</v>
      </c>
      <c r="C14" s="14">
        <v>5756.232328863297</v>
      </c>
      <c r="D14" s="2">
        <v>10.521000000000001</v>
      </c>
      <c r="E14" s="31">
        <f t="shared" si="0"/>
        <v>49202.470616306862</v>
      </c>
      <c r="F14" s="16">
        <f t="shared" si="1"/>
        <v>60561.320331970754</v>
      </c>
      <c r="G14" s="8"/>
      <c r="H14" s="4">
        <v>1830</v>
      </c>
      <c r="I14" s="13">
        <v>35135</v>
      </c>
      <c r="J14" s="13">
        <v>42047</v>
      </c>
      <c r="K14" s="13"/>
      <c r="L14" s="67">
        <v>1830</v>
      </c>
      <c r="M14" s="23">
        <f xml:space="preserve"> (100*(E14 + F14)/($E$84 + $F$84))/'Population&amp;output'!C13</f>
        <v>27.536473938021761</v>
      </c>
      <c r="N14" s="8"/>
    </row>
    <row r="15" spans="1:17" x14ac:dyDescent="0.25">
      <c r="A15" s="67">
        <v>1831</v>
      </c>
      <c r="B15" s="34">
        <v>4849.2954818443168</v>
      </c>
      <c r="C15" s="14">
        <v>3289.155539269967</v>
      </c>
      <c r="D15" s="2">
        <v>9.6</v>
      </c>
      <c r="E15" s="31">
        <f t="shared" si="0"/>
        <v>46553.236625705438</v>
      </c>
      <c r="F15" s="16">
        <f t="shared" si="1"/>
        <v>31575.893176991682</v>
      </c>
      <c r="G15" s="8"/>
      <c r="H15" s="4">
        <v>1831</v>
      </c>
      <c r="I15" s="13">
        <v>32431</v>
      </c>
      <c r="J15" s="13">
        <v>33491</v>
      </c>
      <c r="K15" s="13"/>
      <c r="L15" s="67">
        <v>1831</v>
      </c>
      <c r="M15" s="23">
        <f xml:space="preserve"> (100*(E15 + F15)/($E$84 + $F$84))/'Population&amp;output'!C14</f>
        <v>19.304614603120246</v>
      </c>
      <c r="N15" s="8"/>
      <c r="P15" s="4" t="s">
        <v>13</v>
      </c>
    </row>
    <row r="16" spans="1:17" x14ac:dyDescent="0.25">
      <c r="A16" s="67">
        <v>1832</v>
      </c>
      <c r="B16" s="34">
        <v>6027.9815248504729</v>
      </c>
      <c r="C16" s="14">
        <v>5236.8818437419559</v>
      </c>
      <c r="D16" s="2">
        <v>6.2949999999999999</v>
      </c>
      <c r="E16" s="31">
        <f t="shared" si="0"/>
        <v>37946.143698933723</v>
      </c>
      <c r="F16" s="16">
        <f t="shared" si="1"/>
        <v>32966.171206355612</v>
      </c>
      <c r="G16" s="8"/>
      <c r="H16" s="4">
        <v>1832</v>
      </c>
      <c r="I16" s="13">
        <v>31815</v>
      </c>
      <c r="J16" s="13">
        <v>32146</v>
      </c>
      <c r="K16" s="13"/>
      <c r="L16" s="67">
        <v>1832</v>
      </c>
      <c r="M16" s="23">
        <f xml:space="preserve"> (100*(E16 + F16)/($E$84 + $F$84))/'Population&amp;output'!C15</f>
        <v>17.257936456416111</v>
      </c>
      <c r="N16" s="8"/>
      <c r="P16" s="10" t="s">
        <v>0</v>
      </c>
      <c r="Q16" s="1" t="s">
        <v>88</v>
      </c>
    </row>
    <row r="17" spans="1:20" x14ac:dyDescent="0.25">
      <c r="A17" s="67">
        <v>1833</v>
      </c>
      <c r="B17" s="34">
        <v>8118.6958848440981</v>
      </c>
      <c r="C17" s="14">
        <v>7004.4620649429926</v>
      </c>
      <c r="D17" s="2">
        <v>6.4219999999999997</v>
      </c>
      <c r="E17" s="31">
        <f t="shared" si="0"/>
        <v>52138.264972468794</v>
      </c>
      <c r="F17" s="16">
        <f t="shared" si="1"/>
        <v>44982.655381063894</v>
      </c>
      <c r="G17" s="8"/>
      <c r="H17" s="4">
        <v>1833</v>
      </c>
      <c r="I17" s="13"/>
      <c r="J17" s="13"/>
      <c r="K17" s="13"/>
      <c r="L17" s="67">
        <v>1833</v>
      </c>
      <c r="M17" s="23">
        <f xml:space="preserve"> (100*(E17 + F17)/($E$84 + $F$84))/'Population&amp;output'!C16</f>
        <v>23.281972047831601</v>
      </c>
      <c r="N17" s="8"/>
    </row>
    <row r="18" spans="1:20" x14ac:dyDescent="0.25">
      <c r="A18" s="67">
        <v>1834</v>
      </c>
      <c r="B18" s="34">
        <v>7562.3646769777151</v>
      </c>
      <c r="C18" s="14">
        <v>6407.7795144535858</v>
      </c>
      <c r="D18" s="2">
        <v>6.2750000000000004</v>
      </c>
      <c r="E18" s="31">
        <f t="shared" si="0"/>
        <v>47453.838348035162</v>
      </c>
      <c r="F18" s="16">
        <f t="shared" si="1"/>
        <v>40208.816453196254</v>
      </c>
      <c r="G18" s="8"/>
      <c r="H18" s="4">
        <v>1834</v>
      </c>
      <c r="I18" s="13"/>
      <c r="J18" s="13"/>
      <c r="K18" s="13"/>
      <c r="L18" s="67">
        <v>1834</v>
      </c>
      <c r="M18" s="23">
        <f xml:space="preserve"> (100*(E18 + F18)/($E$84 + $F$84))/'Population&amp;output'!C17</f>
        <v>20.69330929777859</v>
      </c>
      <c r="N18" s="8"/>
      <c r="P18" s="4" t="s">
        <v>115</v>
      </c>
    </row>
    <row r="19" spans="1:20" x14ac:dyDescent="0.25">
      <c r="A19" s="67">
        <v>1835</v>
      </c>
      <c r="B19" s="34">
        <v>8885.7847792847369</v>
      </c>
      <c r="C19" s="14">
        <v>7512.1416644017154</v>
      </c>
      <c r="D19" s="2">
        <v>6.1150000000000002</v>
      </c>
      <c r="E19" s="31">
        <f t="shared" si="0"/>
        <v>54336.573925326171</v>
      </c>
      <c r="F19" s="16">
        <f t="shared" si="1"/>
        <v>45936.746277816492</v>
      </c>
      <c r="G19" s="8"/>
      <c r="H19" s="4">
        <v>1835</v>
      </c>
      <c r="I19" s="13"/>
      <c r="J19" s="13"/>
      <c r="K19" s="13"/>
      <c r="L19" s="67">
        <v>1835</v>
      </c>
      <c r="M19" s="23">
        <f xml:space="preserve"> (100*(E19 + F19)/($E$84 + $F$84))/'Population&amp;output'!C18</f>
        <v>23.313668906521489</v>
      </c>
      <c r="N19" s="8"/>
      <c r="P19" s="3">
        <v>1820</v>
      </c>
      <c r="Q19" s="1" t="s">
        <v>205</v>
      </c>
    </row>
    <row r="20" spans="1:20" x14ac:dyDescent="0.25">
      <c r="A20" s="67">
        <v>1836</v>
      </c>
      <c r="B20" s="34">
        <v>9160.3934796192643</v>
      </c>
      <c r="C20" s="14">
        <v>9045.4105730673018</v>
      </c>
      <c r="D20" s="2">
        <v>6.2439999999999998</v>
      </c>
      <c r="E20" s="31">
        <f t="shared" si="0"/>
        <v>57197.496886742687</v>
      </c>
      <c r="F20" s="16">
        <f t="shared" si="1"/>
        <v>56479.54361823223</v>
      </c>
      <c r="G20" s="8"/>
      <c r="H20" s="4">
        <v>1836</v>
      </c>
      <c r="I20" s="13"/>
      <c r="J20" s="13"/>
      <c r="K20" s="13"/>
      <c r="L20" s="67">
        <v>1836</v>
      </c>
      <c r="M20" s="23">
        <f xml:space="preserve"> (100*(E20 + F20)/($E$84 + $F$84))/'Population&amp;output'!C19</f>
        <v>26.033486766472866</v>
      </c>
      <c r="N20" s="8"/>
      <c r="P20" s="3" t="s">
        <v>0</v>
      </c>
      <c r="Q20" s="1" t="s">
        <v>89</v>
      </c>
    </row>
    <row r="21" spans="1:20" x14ac:dyDescent="0.25">
      <c r="A21" s="67">
        <v>1837</v>
      </c>
      <c r="B21" s="34">
        <v>7087.6050276001497</v>
      </c>
      <c r="C21" s="14">
        <v>7093.9102875159806</v>
      </c>
      <c r="D21" s="2">
        <v>8.1180000000000003</v>
      </c>
      <c r="E21" s="31">
        <f t="shared" si="0"/>
        <v>57537.177614058019</v>
      </c>
      <c r="F21" s="16">
        <f t="shared" si="1"/>
        <v>57588.363714054736</v>
      </c>
      <c r="G21" s="8"/>
      <c r="H21" s="4">
        <v>1837</v>
      </c>
      <c r="I21" s="13"/>
      <c r="J21" s="13"/>
      <c r="K21" s="13"/>
      <c r="L21" s="67">
        <v>1837</v>
      </c>
      <c r="M21" s="23">
        <f xml:space="preserve"> (100*(E21 + F21)/($E$84 + $F$84))/'Population&amp;output'!C20</f>
        <v>25.966745183028635</v>
      </c>
      <c r="N21" s="8"/>
    </row>
    <row r="22" spans="1:20" x14ac:dyDescent="0.25">
      <c r="A22" s="67">
        <v>1838</v>
      </c>
      <c r="B22" s="34">
        <v>7435.7748309461076</v>
      </c>
      <c r="C22" s="14">
        <v>6673.5223146670514</v>
      </c>
      <c r="D22" s="2">
        <v>8.5519999999999996</v>
      </c>
      <c r="E22" s="31">
        <f t="shared" si="0"/>
        <v>63590.74635425111</v>
      </c>
      <c r="F22" s="16">
        <f t="shared" si="1"/>
        <v>57071.962835032624</v>
      </c>
      <c r="G22" s="8"/>
      <c r="H22" s="4">
        <v>1838</v>
      </c>
      <c r="I22" s="13"/>
      <c r="J22" s="13"/>
      <c r="K22" s="13"/>
      <c r="L22" s="67">
        <v>1838</v>
      </c>
      <c r="M22" s="23">
        <f xml:space="preserve"> (100*(E22 + F22)/($E$84 + $F$84))/'Population&amp;output'!C21</f>
        <v>26.806031645195663</v>
      </c>
      <c r="N22" s="8"/>
      <c r="O22" s="4" t="s">
        <v>113</v>
      </c>
      <c r="P22" s="4"/>
      <c r="Q22" s="4"/>
      <c r="R22" s="4"/>
    </row>
    <row r="23" spans="1:20" x14ac:dyDescent="0.25">
      <c r="A23" s="67">
        <v>1839</v>
      </c>
      <c r="B23" s="34">
        <v>8104.5037271533147</v>
      </c>
      <c r="C23" s="14">
        <v>6479.3765274629104</v>
      </c>
      <c r="D23" s="2">
        <v>7.5890000000000004</v>
      </c>
      <c r="E23" s="31">
        <f t="shared" si="0"/>
        <v>61505.07878536651</v>
      </c>
      <c r="F23" s="16">
        <f t="shared" si="1"/>
        <v>49171.988466916031</v>
      </c>
      <c r="G23" s="8"/>
      <c r="H23" s="4">
        <v>1839</v>
      </c>
      <c r="I23" s="13"/>
      <c r="J23" s="13"/>
      <c r="K23" s="13"/>
      <c r="L23" s="67">
        <v>1839</v>
      </c>
      <c r="M23" s="23">
        <f xml:space="preserve"> (100*(E23 + F23)/($E$84 + $F$84))/'Population&amp;output'!C22</f>
        <v>24.215174659083445</v>
      </c>
      <c r="N23" s="8"/>
      <c r="S23" s="4"/>
      <c r="T23" s="4"/>
    </row>
    <row r="24" spans="1:20" x14ac:dyDescent="0.25">
      <c r="A24" s="67">
        <v>1840</v>
      </c>
      <c r="B24" s="34">
        <v>8720.048651659863</v>
      </c>
      <c r="C24" s="14">
        <v>7240.9071654862573</v>
      </c>
      <c r="D24" s="2">
        <v>7.742</v>
      </c>
      <c r="E24" s="31">
        <f t="shared" si="0"/>
        <v>67510.616661150663</v>
      </c>
      <c r="F24" s="16">
        <f t="shared" si="1"/>
        <v>56059.103275194604</v>
      </c>
      <c r="G24" s="8"/>
      <c r="H24" s="4">
        <v>1840</v>
      </c>
      <c r="I24" s="13"/>
      <c r="J24" s="13"/>
      <c r="K24" s="13"/>
      <c r="L24" s="67">
        <v>1840</v>
      </c>
      <c r="M24" s="23">
        <f xml:space="preserve"> (100*(E24 + F24)/($E$84 + $F$84))/'Population&amp;output'!C23</f>
        <v>26.628244265212341</v>
      </c>
      <c r="N24" s="8"/>
      <c r="P24" s="4" t="s">
        <v>115</v>
      </c>
    </row>
    <row r="25" spans="1:20" x14ac:dyDescent="0.25">
      <c r="A25" s="67">
        <v>1841</v>
      </c>
      <c r="B25" s="34">
        <v>8338.7215302418717</v>
      </c>
      <c r="C25" s="14">
        <v>6355.9370873660819</v>
      </c>
      <c r="D25" s="2">
        <v>7.9180000000000001</v>
      </c>
      <c r="E25" s="31">
        <f t="shared" si="0"/>
        <v>66025.99707645514</v>
      </c>
      <c r="F25" s="16">
        <f t="shared" si="1"/>
        <v>50326.309857764638</v>
      </c>
      <c r="G25" s="8"/>
      <c r="H25" s="4">
        <v>1841</v>
      </c>
      <c r="I25" s="13"/>
      <c r="J25" s="13"/>
      <c r="K25" s="13"/>
      <c r="L25" s="67">
        <v>1841</v>
      </c>
      <c r="M25" s="23">
        <f xml:space="preserve"> (100*(E25 + F25)/($E$84 + $F$84))/'Population&amp;output'!C24</f>
        <v>24.696540688277189</v>
      </c>
      <c r="N25" s="8"/>
      <c r="P25" s="3">
        <v>1820</v>
      </c>
      <c r="Q25" s="1" t="s">
        <v>116</v>
      </c>
    </row>
    <row r="26" spans="1:20" x14ac:dyDescent="0.25">
      <c r="A26" s="67">
        <v>1842</v>
      </c>
      <c r="B26" s="34">
        <v>7566.875594772112</v>
      </c>
      <c r="C26" s="14">
        <v>5308.6842910413443</v>
      </c>
      <c r="D26" s="2">
        <v>8.9510000000000005</v>
      </c>
      <c r="E26" s="31">
        <f t="shared" si="0"/>
        <v>67731.103448805181</v>
      </c>
      <c r="F26" s="16">
        <f t="shared" si="1"/>
        <v>47518.033089111079</v>
      </c>
      <c r="G26" s="8"/>
      <c r="H26" s="4">
        <v>1842</v>
      </c>
      <c r="I26" s="13"/>
      <c r="J26" s="13"/>
      <c r="K26" s="13"/>
      <c r="L26" s="67">
        <v>1842</v>
      </c>
      <c r="M26" s="23">
        <f xml:space="preserve"> (100*(E26 + F26)/($E$84 + $F$84))/'Population&amp;output'!C25</f>
        <v>24.093070139828558</v>
      </c>
      <c r="N26" s="8"/>
      <c r="P26" s="3" t="s">
        <v>17</v>
      </c>
      <c r="Q26" s="1" t="s">
        <v>18</v>
      </c>
    </row>
    <row r="27" spans="1:20" x14ac:dyDescent="0.25">
      <c r="A27" s="67">
        <v>1843</v>
      </c>
      <c r="B27" s="34">
        <v>7842.9617084877764</v>
      </c>
      <c r="C27" s="14">
        <v>5478.4692547582836</v>
      </c>
      <c r="D27" s="2">
        <v>9.298</v>
      </c>
      <c r="E27" s="31">
        <f t="shared" si="0"/>
        <v>72923.857965519346</v>
      </c>
      <c r="F27" s="16">
        <f t="shared" si="1"/>
        <v>50938.80713074252</v>
      </c>
      <c r="G27" s="8"/>
      <c r="H27" s="4">
        <v>1843</v>
      </c>
      <c r="I27" s="13"/>
      <c r="J27" s="13"/>
      <c r="K27" s="13"/>
      <c r="L27" s="67">
        <v>1843</v>
      </c>
      <c r="M27" s="23">
        <f xml:space="preserve"> (100*(E27 + F27)/($E$84 + $F$84))/'Population&amp;output'!C26</f>
        <v>25.500815234107677</v>
      </c>
      <c r="N27" s="8"/>
    </row>
    <row r="28" spans="1:20" x14ac:dyDescent="0.25">
      <c r="A28" s="67">
        <v>1844</v>
      </c>
      <c r="B28" s="34">
        <v>8318.1461233445025</v>
      </c>
      <c r="C28" s="14">
        <v>6544.8424674201688</v>
      </c>
      <c r="D28" s="2">
        <v>9.5289999999999999</v>
      </c>
      <c r="E28" s="31">
        <f t="shared" si="0"/>
        <v>79263.614409349757</v>
      </c>
      <c r="F28" s="16">
        <f t="shared" si="1"/>
        <v>62365.803872046788</v>
      </c>
      <c r="G28" s="8"/>
      <c r="H28" s="4">
        <v>1844</v>
      </c>
      <c r="I28" s="13"/>
      <c r="J28" s="13"/>
      <c r="K28" s="13"/>
      <c r="L28" s="67">
        <v>1844</v>
      </c>
      <c r="M28" s="23">
        <f xml:space="preserve"> (100*(E28 + F28)/($E$84 + $F$84))/'Population&amp;output'!C27</f>
        <v>28.718433330440845</v>
      </c>
      <c r="N28" s="8"/>
      <c r="O28" s="70" t="s">
        <v>144</v>
      </c>
    </row>
    <row r="29" spans="1:20" x14ac:dyDescent="0.25">
      <c r="A29" s="67">
        <v>1845</v>
      </c>
      <c r="B29" s="34">
        <v>8945.0552976674662</v>
      </c>
      <c r="C29" s="14">
        <v>6864.5905146875248</v>
      </c>
      <c r="D29" s="2">
        <v>9.4350000000000005</v>
      </c>
      <c r="E29" s="31">
        <f t="shared" si="0"/>
        <v>84396.596733492552</v>
      </c>
      <c r="F29" s="16">
        <f t="shared" si="1"/>
        <v>64767.411506076802</v>
      </c>
      <c r="G29" s="8"/>
      <c r="H29" s="4">
        <v>1845</v>
      </c>
      <c r="I29" s="13"/>
      <c r="J29" s="13"/>
      <c r="K29" s="13"/>
      <c r="L29" s="67">
        <v>1845</v>
      </c>
      <c r="M29" s="23">
        <f xml:space="preserve"> (100*(E29 + F29)/($E$84 + $F$84))/'Population&amp;output'!C28</f>
        <v>29.791978982982151</v>
      </c>
      <c r="N29" s="8"/>
    </row>
    <row r="30" spans="1:20" x14ac:dyDescent="0.25">
      <c r="A30" s="67">
        <v>1846</v>
      </c>
      <c r="B30" s="34">
        <v>9216.4610941404226</v>
      </c>
      <c r="C30" s="14">
        <v>10296.981709192563</v>
      </c>
      <c r="D30" s="2">
        <v>8.91</v>
      </c>
      <c r="E30" s="31">
        <f t="shared" si="0"/>
        <v>82118.668348791165</v>
      </c>
      <c r="F30" s="16">
        <f t="shared" si="1"/>
        <v>91746.107028905739</v>
      </c>
      <c r="G30" s="8"/>
      <c r="H30" s="4">
        <v>1846</v>
      </c>
      <c r="I30" s="13"/>
      <c r="J30" s="13"/>
      <c r="K30" s="13"/>
      <c r="L30" s="67">
        <v>1846</v>
      </c>
      <c r="M30" s="23">
        <f xml:space="preserve"> (100*(E30 + F30)/($E$84 + $F$84))/'Population&amp;output'!C29</f>
        <v>34.201542084229132</v>
      </c>
      <c r="N30" s="8"/>
      <c r="P30" s="4" t="s">
        <v>204</v>
      </c>
    </row>
    <row r="31" spans="1:20" x14ac:dyDescent="0.25">
      <c r="A31" s="67">
        <v>1847</v>
      </c>
      <c r="B31" s="34">
        <v>9742.5137845228874</v>
      </c>
      <c r="C31" s="14">
        <v>6860.1533856957985</v>
      </c>
      <c r="D31" s="2">
        <v>8.5709999999999997</v>
      </c>
      <c r="E31" s="31">
        <f t="shared" si="0"/>
        <v>83503.085647145665</v>
      </c>
      <c r="F31" s="16">
        <f t="shared" si="1"/>
        <v>58798.374668798686</v>
      </c>
      <c r="G31" s="8"/>
      <c r="H31" s="4">
        <v>1847</v>
      </c>
      <c r="I31" s="13"/>
      <c r="J31" s="13"/>
      <c r="K31" s="13"/>
      <c r="L31" s="67">
        <v>1847</v>
      </c>
      <c r="M31" s="23">
        <f xml:space="preserve"> (100*(E31 + F31)/($E$84 + $F$84))/'Population&amp;output'!C30</f>
        <v>27.568666095726712</v>
      </c>
      <c r="N31" s="8"/>
      <c r="P31" s="3">
        <v>1820</v>
      </c>
      <c r="Q31" s="1" t="s">
        <v>116</v>
      </c>
    </row>
    <row r="32" spans="1:20" x14ac:dyDescent="0.25">
      <c r="A32" s="67">
        <v>1848</v>
      </c>
      <c r="B32" s="34">
        <v>8372.3577778436975</v>
      </c>
      <c r="C32" s="14">
        <v>5238.4356180288978</v>
      </c>
      <c r="D32" s="2">
        <v>9.6</v>
      </c>
      <c r="E32" s="31">
        <f t="shared" si="0"/>
        <v>80374.634667299499</v>
      </c>
      <c r="F32" s="16">
        <f t="shared" si="1"/>
        <v>50288.981933077419</v>
      </c>
      <c r="G32" s="8"/>
      <c r="H32" s="4">
        <v>1848</v>
      </c>
      <c r="I32" s="13"/>
      <c r="J32" s="13"/>
      <c r="K32" s="13"/>
      <c r="L32" s="67">
        <v>1848</v>
      </c>
      <c r="M32" s="23">
        <f xml:space="preserve"> (100*(E32 + F32)/($E$84 + $F$84))/'Population&amp;output'!C31</f>
        <v>24.932814517480356</v>
      </c>
      <c r="N32" s="8"/>
      <c r="P32" s="3" t="s">
        <v>0</v>
      </c>
      <c r="Q32" s="1" t="s">
        <v>89</v>
      </c>
    </row>
    <row r="33" spans="1:17" x14ac:dyDescent="0.25">
      <c r="A33" s="67">
        <v>1849</v>
      </c>
      <c r="B33" s="34">
        <v>8615.2941218099222</v>
      </c>
      <c r="C33" s="14">
        <v>5998.1437898432332</v>
      </c>
      <c r="D33" s="2">
        <v>9.2750000000000004</v>
      </c>
      <c r="E33" s="31">
        <f t="shared" si="0"/>
        <v>79906.852979787029</v>
      </c>
      <c r="F33" s="16">
        <f t="shared" si="1"/>
        <v>55632.783650795987</v>
      </c>
      <c r="G33" s="8"/>
      <c r="H33" s="4">
        <v>1849</v>
      </c>
      <c r="I33" s="13"/>
      <c r="J33" s="13"/>
      <c r="K33" s="13"/>
      <c r="L33" s="67">
        <v>1849</v>
      </c>
      <c r="M33" s="23">
        <f xml:space="preserve"> (100*(E33 + F33)/($E$84 + $F$84))/'Population&amp;output'!C32</f>
        <v>25.475980148748015</v>
      </c>
      <c r="N33" s="8"/>
      <c r="P33" s="3" t="s">
        <v>12</v>
      </c>
      <c r="Q33" s="1" t="s">
        <v>18</v>
      </c>
    </row>
    <row r="34" spans="1:17" x14ac:dyDescent="0.25">
      <c r="A34" s="67">
        <v>1850</v>
      </c>
      <c r="B34" s="34">
        <v>10826.101699683357</v>
      </c>
      <c r="C34" s="14">
        <v>6554.2697679984512</v>
      </c>
      <c r="D34" s="2">
        <v>8.3480000000000008</v>
      </c>
      <c r="E34" s="31">
        <f t="shared" si="0"/>
        <v>90376.296988956674</v>
      </c>
      <c r="F34" s="16">
        <f t="shared" si="1"/>
        <v>54715.044023251074</v>
      </c>
      <c r="G34" s="8"/>
      <c r="H34" s="4">
        <v>1850</v>
      </c>
      <c r="I34" s="13"/>
      <c r="J34" s="13"/>
      <c r="K34" s="13"/>
      <c r="L34" s="67">
        <v>1850</v>
      </c>
      <c r="M34" s="23">
        <f xml:space="preserve"> (100*(E34 + F34)/($E$84 + $F$84))/'Population&amp;output'!C33</f>
        <v>26.857885457047065</v>
      </c>
      <c r="N34" s="8"/>
    </row>
    <row r="35" spans="1:17" x14ac:dyDescent="0.25">
      <c r="A35" s="67">
        <v>1851</v>
      </c>
      <c r="B35" s="34">
        <v>10158.827553655308</v>
      </c>
      <c r="C35" s="14">
        <v>9334.2339324733912</v>
      </c>
      <c r="D35" s="2">
        <v>8.24</v>
      </c>
      <c r="E35" s="31">
        <f t="shared" si="0"/>
        <v>83708.739042119749</v>
      </c>
      <c r="F35" s="16">
        <f t="shared" si="1"/>
        <v>76914.087603580745</v>
      </c>
      <c r="G35" s="8"/>
      <c r="H35" s="4">
        <v>1851</v>
      </c>
      <c r="I35" s="13"/>
      <c r="J35" s="13"/>
      <c r="K35" s="13"/>
      <c r="L35" s="67">
        <v>1851</v>
      </c>
      <c r="M35" s="23">
        <f xml:space="preserve"> (100*(E35 + F35)/($E$84 + $F$84))/'Population&amp;output'!C34</f>
        <v>29.284930061605941</v>
      </c>
      <c r="N35" s="8"/>
    </row>
    <row r="36" spans="1:17" x14ac:dyDescent="0.25">
      <c r="A36" s="67">
        <v>1852</v>
      </c>
      <c r="B36" s="34">
        <v>10619.18993600487</v>
      </c>
      <c r="C36" s="14">
        <v>8794.7037135530754</v>
      </c>
      <c r="D36" s="2">
        <v>8.7469999999999999</v>
      </c>
      <c r="E36" s="31">
        <f t="shared" si="0"/>
        <v>92886.054370234604</v>
      </c>
      <c r="F36" s="16">
        <f t="shared" si="1"/>
        <v>76927.273382448751</v>
      </c>
      <c r="G36" s="8"/>
      <c r="H36" s="4">
        <v>1852</v>
      </c>
      <c r="I36" s="13"/>
      <c r="J36" s="13"/>
      <c r="K36" s="13"/>
      <c r="L36" s="67">
        <v>1852</v>
      </c>
      <c r="M36" s="23">
        <f xml:space="preserve"> (100*(E36 + F36)/($E$84 + $F$84))/'Population&amp;output'!C35</f>
        <v>30.492832737691849</v>
      </c>
      <c r="N36" s="8"/>
      <c r="O36" s="35" t="s">
        <v>14</v>
      </c>
    </row>
    <row r="37" spans="1:17" x14ac:dyDescent="0.25">
      <c r="A37" s="67">
        <v>1853</v>
      </c>
      <c r="B37" s="34">
        <v>11869.460513972206</v>
      </c>
      <c r="C37" s="14">
        <v>9095.765534795828</v>
      </c>
      <c r="D37" s="2">
        <v>8.4209999999999994</v>
      </c>
      <c r="E37" s="31">
        <f t="shared" ref="E37:E68" si="2">D37*B37</f>
        <v>99952.726988159935</v>
      </c>
      <c r="F37" s="16">
        <f t="shared" ref="F37:F68" si="3">D37*C37</f>
        <v>76595.441568515656</v>
      </c>
      <c r="G37" s="8"/>
      <c r="H37" s="4">
        <v>1853</v>
      </c>
      <c r="I37" s="13"/>
      <c r="J37" s="13"/>
      <c r="K37" s="13"/>
      <c r="L37" s="67">
        <v>1853</v>
      </c>
      <c r="M37" s="23">
        <f xml:space="preserve"> (100*(E37 + F37)/($E$84 + $F$84))/'Population&amp;output'!C36</f>
        <v>31.226277911837617</v>
      </c>
      <c r="N37" s="8"/>
      <c r="P37" s="36" t="s">
        <v>93</v>
      </c>
    </row>
    <row r="38" spans="1:17" x14ac:dyDescent="0.25">
      <c r="A38" s="67">
        <v>1854</v>
      </c>
      <c r="B38" s="34">
        <v>12327.21446447268</v>
      </c>
      <c r="C38" s="14">
        <v>8787.0405692953627</v>
      </c>
      <c r="D38" s="2">
        <v>8.6880000000000006</v>
      </c>
      <c r="E38" s="31">
        <f t="shared" si="2"/>
        <v>107098.83926733864</v>
      </c>
      <c r="F38" s="16">
        <f t="shared" si="3"/>
        <v>76341.808466038114</v>
      </c>
      <c r="G38" s="8"/>
      <c r="H38" s="4">
        <v>1854</v>
      </c>
      <c r="I38" s="13"/>
      <c r="J38" s="13"/>
      <c r="K38" s="13"/>
      <c r="L38" s="67">
        <v>1854</v>
      </c>
      <c r="M38" s="23">
        <f xml:space="preserve"> (100*(E38 + F38)/($E$84 + $F$84))/'Population&amp;output'!C37</f>
        <v>31.953061020500886</v>
      </c>
      <c r="N38" s="8"/>
      <c r="P38" s="36" t="s">
        <v>96</v>
      </c>
    </row>
    <row r="39" spans="1:17" x14ac:dyDescent="0.25">
      <c r="A39" s="67">
        <v>1855</v>
      </c>
      <c r="B39" s="34">
        <v>13381.290614992922</v>
      </c>
      <c r="C39" s="14">
        <v>9995.7186521571439</v>
      </c>
      <c r="D39" s="2">
        <v>8.7070000000000007</v>
      </c>
      <c r="E39" s="31">
        <f t="shared" si="2"/>
        <v>116510.89738474338</v>
      </c>
      <c r="F39" s="16">
        <f t="shared" si="3"/>
        <v>87032.722304332259</v>
      </c>
      <c r="G39" s="8"/>
      <c r="H39" s="4">
        <v>1855</v>
      </c>
      <c r="I39" s="13"/>
      <c r="J39" s="13"/>
      <c r="K39" s="13"/>
      <c r="L39" s="67">
        <v>1855</v>
      </c>
      <c r="M39" s="23">
        <f xml:space="preserve"> (100*(E39 + F39)/($E$84 + $F$84))/'Population&amp;output'!C38</f>
        <v>34.920366818240346</v>
      </c>
      <c r="N39" s="8"/>
      <c r="P39" s="36" t="s">
        <v>99</v>
      </c>
    </row>
    <row r="40" spans="1:17" x14ac:dyDescent="0.25">
      <c r="A40" s="67">
        <v>1856</v>
      </c>
      <c r="B40" s="34">
        <v>14229.47670683286</v>
      </c>
      <c r="C40" s="14">
        <v>11933.753336185015</v>
      </c>
      <c r="D40" s="2">
        <v>8.7070000000000007</v>
      </c>
      <c r="E40" s="31">
        <f t="shared" si="2"/>
        <v>123896.05368639373</v>
      </c>
      <c r="F40" s="16">
        <f t="shared" si="3"/>
        <v>103907.19029816292</v>
      </c>
      <c r="G40" s="8"/>
      <c r="H40" s="4">
        <v>1856</v>
      </c>
      <c r="I40" s="13"/>
      <c r="J40" s="13"/>
      <c r="K40" s="13"/>
      <c r="L40" s="67">
        <v>1856</v>
      </c>
      <c r="M40" s="23">
        <f xml:space="preserve"> (100*(E40 + F40)/($E$84 + $F$84))/'Population&amp;output'!C39</f>
        <v>38.492401220149532</v>
      </c>
      <c r="N40" s="8"/>
      <c r="P40" s="36" t="s">
        <v>100</v>
      </c>
    </row>
    <row r="41" spans="1:17" x14ac:dyDescent="0.25">
      <c r="A41" s="67">
        <v>1857</v>
      </c>
      <c r="B41" s="34">
        <v>15020.790823221394</v>
      </c>
      <c r="C41" s="14">
        <v>15371.456150774078</v>
      </c>
      <c r="D41" s="2">
        <v>9.0139999999999993</v>
      </c>
      <c r="E41" s="31">
        <f t="shared" si="2"/>
        <v>135397.40848051762</v>
      </c>
      <c r="F41" s="16">
        <f t="shared" si="3"/>
        <v>138558.30574307754</v>
      </c>
      <c r="G41" s="8"/>
      <c r="H41" s="4">
        <v>1857</v>
      </c>
      <c r="I41" s="13"/>
      <c r="J41" s="13"/>
      <c r="K41" s="13"/>
      <c r="L41" s="67">
        <v>1857</v>
      </c>
      <c r="M41" s="23">
        <f xml:space="preserve"> (100*(E41 + F41)/($E$84 + $F$84))/'Population&amp;output'!C40</f>
        <v>45.591156903317255</v>
      </c>
      <c r="N41" s="8"/>
      <c r="P41" s="36" t="s">
        <v>101</v>
      </c>
    </row>
    <row r="42" spans="1:17" x14ac:dyDescent="0.25">
      <c r="A42" s="67">
        <v>1858</v>
      </c>
      <c r="B42" s="34">
        <v>12296.884841821851</v>
      </c>
      <c r="C42" s="14">
        <v>11534.171203414351</v>
      </c>
      <c r="D42" s="2">
        <v>9.3889999999999993</v>
      </c>
      <c r="E42" s="31">
        <f t="shared" si="2"/>
        <v>115455.45177986535</v>
      </c>
      <c r="F42" s="16">
        <f t="shared" si="3"/>
        <v>108294.33342885734</v>
      </c>
      <c r="G42" s="8"/>
      <c r="H42" s="4">
        <v>1858</v>
      </c>
      <c r="I42" s="13"/>
      <c r="J42" s="13"/>
      <c r="K42" s="13"/>
      <c r="L42" s="67">
        <v>1858</v>
      </c>
      <c r="M42" s="23">
        <f xml:space="preserve"> (100*(E42 + F42)/($E$84 + $F$84))/'Population&amp;output'!C41</f>
        <v>36.67703875145272</v>
      </c>
      <c r="N42" s="8"/>
      <c r="P42" s="36" t="s">
        <v>102</v>
      </c>
    </row>
    <row r="43" spans="1:17" x14ac:dyDescent="0.25">
      <c r="A43" s="67">
        <v>1859</v>
      </c>
      <c r="B43" s="34">
        <v>14060.569558033207</v>
      </c>
      <c r="C43" s="14">
        <v>12580.873757826275</v>
      </c>
      <c r="D43" s="2">
        <v>9.5760000000000005</v>
      </c>
      <c r="E43" s="31">
        <f t="shared" si="2"/>
        <v>134644.01408772598</v>
      </c>
      <c r="F43" s="16">
        <f t="shared" si="3"/>
        <v>120474.44710494443</v>
      </c>
      <c r="G43" s="8"/>
      <c r="H43" s="4">
        <v>1859</v>
      </c>
      <c r="I43" s="13"/>
      <c r="J43" s="13"/>
      <c r="K43" s="13"/>
      <c r="L43" s="67">
        <v>1859</v>
      </c>
      <c r="M43" s="23">
        <f xml:space="preserve"> (100*(E43 + F43)/($E$84 + $F$84))/'Population&amp;output'!C42</f>
        <v>41.185672056164265</v>
      </c>
      <c r="N43" s="8"/>
      <c r="P43" s="36" t="s">
        <v>103</v>
      </c>
    </row>
    <row r="44" spans="1:17" x14ac:dyDescent="0.25">
      <c r="A44" s="67">
        <v>1860</v>
      </c>
      <c r="B44" s="34">
        <v>15592.593920469624</v>
      </c>
      <c r="C44" s="14">
        <v>13338.532254607786</v>
      </c>
      <c r="D44" s="2">
        <v>9.298</v>
      </c>
      <c r="E44" s="31">
        <f t="shared" si="2"/>
        <v>144979.93827252658</v>
      </c>
      <c r="F44" s="16">
        <f t="shared" si="3"/>
        <v>124021.67290334319</v>
      </c>
      <c r="G44" s="8"/>
      <c r="H44" s="4">
        <v>1860</v>
      </c>
      <c r="I44" s="13"/>
      <c r="J44" s="13"/>
      <c r="K44" s="13"/>
      <c r="L44" s="67">
        <v>1860</v>
      </c>
      <c r="M44" s="23">
        <f xml:space="preserve"> (100*(E44 + F44)/($E$84 + $F$84))/'Population&amp;output'!C43</f>
        <v>42.768948468683078</v>
      </c>
      <c r="N44" s="8"/>
      <c r="P44" s="36" t="s">
        <v>105</v>
      </c>
    </row>
    <row r="45" spans="1:17" x14ac:dyDescent="0.25">
      <c r="A45" s="67">
        <v>1861</v>
      </c>
      <c r="B45" s="34">
        <v>15283.305716143361</v>
      </c>
      <c r="C45" s="14">
        <v>13738.152583227393</v>
      </c>
      <c r="D45" s="2">
        <v>9.3889999999999993</v>
      </c>
      <c r="E45" s="31">
        <f t="shared" si="2"/>
        <v>143494.95736887</v>
      </c>
      <c r="F45" s="16">
        <f t="shared" si="3"/>
        <v>128987.51460392198</v>
      </c>
      <c r="G45" s="8"/>
      <c r="H45" s="4">
        <v>1861</v>
      </c>
      <c r="I45" s="13"/>
      <c r="J45" s="13"/>
      <c r="K45" s="13"/>
      <c r="L45" s="67">
        <v>1861</v>
      </c>
      <c r="M45" s="23">
        <f xml:space="preserve"> (100*(E45 + F45)/($E$84 + $F$84))/'Population&amp;output'!C44</f>
        <v>42.67079724878586</v>
      </c>
      <c r="N45" s="8"/>
      <c r="P45" s="36"/>
    </row>
    <row r="46" spans="1:17" x14ac:dyDescent="0.25">
      <c r="A46" s="67">
        <v>1862</v>
      </c>
      <c r="B46" s="34">
        <v>16745.363311032823</v>
      </c>
      <c r="C46" s="14">
        <v>12325.186694150398</v>
      </c>
      <c r="D46" s="2">
        <v>9.4809999999999999</v>
      </c>
      <c r="E46" s="31">
        <f t="shared" si="2"/>
        <v>158762.78955190218</v>
      </c>
      <c r="F46" s="16">
        <f t="shared" si="3"/>
        <v>116855.09504723991</v>
      </c>
      <c r="G46" s="8"/>
      <c r="H46" s="4">
        <v>1862</v>
      </c>
      <c r="I46" s="13"/>
      <c r="J46" s="13"/>
      <c r="K46" s="13"/>
      <c r="L46" s="67">
        <v>1862</v>
      </c>
      <c r="M46" s="23">
        <f xml:space="preserve"> (100*(E46 + F46)/($E$84 + $F$84))/'Population&amp;output'!C45</f>
        <v>42.512492804439859</v>
      </c>
      <c r="N46" s="8"/>
    </row>
    <row r="47" spans="1:17" x14ac:dyDescent="0.25">
      <c r="A47" s="67">
        <v>1863</v>
      </c>
      <c r="B47" s="34">
        <v>16658.693606450015</v>
      </c>
      <c r="C47" s="14">
        <v>12210.459305946346</v>
      </c>
      <c r="D47" s="2">
        <v>8.8070000000000004</v>
      </c>
      <c r="E47" s="31">
        <f t="shared" si="2"/>
        <v>146713.11459200529</v>
      </c>
      <c r="F47" s="16">
        <f t="shared" si="3"/>
        <v>107537.51510746947</v>
      </c>
      <c r="G47" s="8"/>
      <c r="H47" s="4">
        <v>1863</v>
      </c>
      <c r="I47" s="13"/>
      <c r="J47" s="13"/>
      <c r="K47" s="13"/>
      <c r="L47" s="67">
        <v>1863</v>
      </c>
      <c r="M47" s="23">
        <f xml:space="preserve"> (100*(E47 + F47)/($E$84 + $F$84))/'Population&amp;output'!C46</f>
        <v>38.622388076216374</v>
      </c>
      <c r="N47" s="8"/>
    </row>
    <row r="48" spans="1:17" x14ac:dyDescent="0.25">
      <c r="A48" s="67">
        <v>1864</v>
      </c>
      <c r="B48" s="34">
        <v>19403.824556474479</v>
      </c>
      <c r="C48" s="14">
        <v>20334.574345836983</v>
      </c>
      <c r="D48" s="2">
        <v>8.9719999999999995</v>
      </c>
      <c r="E48" s="31">
        <f t="shared" si="2"/>
        <v>174091.11392068901</v>
      </c>
      <c r="F48" s="16">
        <f t="shared" si="3"/>
        <v>182441.8010308494</v>
      </c>
      <c r="G48" s="8"/>
      <c r="H48" s="4">
        <v>1864</v>
      </c>
      <c r="I48" s="13"/>
      <c r="J48" s="13"/>
      <c r="K48" s="13"/>
      <c r="L48" s="67">
        <v>1864</v>
      </c>
      <c r="M48" s="23">
        <f xml:space="preserve"> (100*(E48 + F48)/($E$84 + $F$84))/'Population&amp;output'!C47</f>
        <v>53.345280292582153</v>
      </c>
      <c r="N48" s="8"/>
    </row>
    <row r="49" spans="1:14" x14ac:dyDescent="0.25">
      <c r="A49" s="67">
        <v>1865</v>
      </c>
      <c r="B49" s="34">
        <v>19622.05259332362</v>
      </c>
      <c r="C49" s="14">
        <v>17294.945795149393</v>
      </c>
      <c r="D49" s="2">
        <v>9.6</v>
      </c>
      <c r="E49" s="31">
        <f t="shared" si="2"/>
        <v>188371.70489590676</v>
      </c>
      <c r="F49" s="16">
        <f t="shared" si="3"/>
        <v>166031.47963343418</v>
      </c>
      <c r="G49" s="8"/>
      <c r="H49" s="4">
        <v>1865</v>
      </c>
      <c r="I49" s="13"/>
      <c r="J49" s="13"/>
      <c r="K49" s="13"/>
      <c r="L49" s="67">
        <v>1865</v>
      </c>
      <c r="M49" s="23">
        <f xml:space="preserve"> (100*(E49 + F49)/($E$84 + $F$84))/'Population&amp;output'!C48</f>
        <v>52.22953845526731</v>
      </c>
      <c r="N49" s="8"/>
    </row>
    <row r="50" spans="1:14" x14ac:dyDescent="0.25">
      <c r="A50" s="67">
        <v>1866</v>
      </c>
      <c r="B50" s="34">
        <v>19912.793794343954</v>
      </c>
      <c r="C50" s="14">
        <v>24572.513306624704</v>
      </c>
      <c r="D50" s="2">
        <v>9.8970000000000002</v>
      </c>
      <c r="E50" s="31">
        <f t="shared" si="2"/>
        <v>197076.92018262213</v>
      </c>
      <c r="F50" s="16">
        <f t="shared" si="3"/>
        <v>243194.16419566469</v>
      </c>
      <c r="G50" s="8"/>
      <c r="H50" s="4">
        <v>1866</v>
      </c>
      <c r="I50" s="13"/>
      <c r="J50" s="13"/>
      <c r="K50" s="13"/>
      <c r="L50" s="67">
        <v>1866</v>
      </c>
      <c r="M50" s="23">
        <f xml:space="preserve"> (100*(E50 + F50)/($E$84 + $F$84))/'Population&amp;output'!C49</f>
        <v>63.902561181540925</v>
      </c>
      <c r="N50" s="8"/>
    </row>
    <row r="51" spans="1:14" x14ac:dyDescent="0.25">
      <c r="A51" s="67">
        <v>1867</v>
      </c>
      <c r="B51" s="34">
        <v>19517.29925896295</v>
      </c>
      <c r="C51" s="14">
        <v>19548.477993450433</v>
      </c>
      <c r="D51" s="2">
        <v>10.696</v>
      </c>
      <c r="E51" s="31">
        <f t="shared" si="2"/>
        <v>208757.03287386772</v>
      </c>
      <c r="F51" s="16">
        <f t="shared" si="3"/>
        <v>209090.52061794582</v>
      </c>
      <c r="G51" s="8"/>
      <c r="H51" s="4">
        <v>1867</v>
      </c>
      <c r="I51" s="13"/>
      <c r="J51" s="13"/>
      <c r="K51" s="13"/>
      <c r="L51" s="67">
        <v>1867</v>
      </c>
      <c r="M51" s="23">
        <f xml:space="preserve"> (100*(E51 + F51)/($E$84 + $F$84))/'Population&amp;output'!C50</f>
        <v>59.731366756987441</v>
      </c>
      <c r="N51" s="8"/>
    </row>
    <row r="52" spans="1:14" x14ac:dyDescent="0.25">
      <c r="A52" s="67">
        <v>1868</v>
      </c>
      <c r="B52" s="34">
        <v>20618.178995856648</v>
      </c>
      <c r="C52" s="14">
        <v>17782.948647465717</v>
      </c>
      <c r="D52" s="2">
        <v>14.118</v>
      </c>
      <c r="E52" s="31">
        <f t="shared" si="2"/>
        <v>291087.45106350415</v>
      </c>
      <c r="F52" s="16">
        <f t="shared" si="3"/>
        <v>251059.66900492099</v>
      </c>
      <c r="G52" s="8"/>
      <c r="H52" s="4">
        <v>1868</v>
      </c>
      <c r="I52" s="13"/>
      <c r="J52" s="13"/>
      <c r="K52" s="13"/>
      <c r="L52" s="67">
        <v>1868</v>
      </c>
      <c r="M52" s="23">
        <f xml:space="preserve"> (100*(E52 + F52)/($E$84 + $F$84))/'Population&amp;output'!C51</f>
        <v>76.338197821720854</v>
      </c>
      <c r="N52" s="8"/>
    </row>
    <row r="53" spans="1:14" x14ac:dyDescent="0.25">
      <c r="A53" s="67">
        <v>1869</v>
      </c>
      <c r="B53" s="34">
        <v>20122.427083342976</v>
      </c>
      <c r="C53" s="14">
        <v>20273.817307375863</v>
      </c>
      <c r="D53" s="2">
        <v>12.757</v>
      </c>
      <c r="E53" s="31">
        <f t="shared" si="2"/>
        <v>256701.80230220634</v>
      </c>
      <c r="F53" s="16">
        <f t="shared" si="3"/>
        <v>258633.08739019386</v>
      </c>
      <c r="G53" s="8"/>
      <c r="H53" s="4">
        <v>1869</v>
      </c>
      <c r="I53" s="13"/>
      <c r="J53" s="13"/>
      <c r="K53" s="13"/>
      <c r="L53" s="67">
        <v>1869</v>
      </c>
      <c r="M53" s="23">
        <f xml:space="preserve"> (100*(E53 + F53)/($E$84 + $F$84))/'Population&amp;output'!C52</f>
        <v>71.461590581069899</v>
      </c>
      <c r="N53" s="8"/>
    </row>
    <row r="54" spans="1:14" x14ac:dyDescent="0.25">
      <c r="A54" s="67">
        <v>1870</v>
      </c>
      <c r="B54" s="34">
        <v>19926.968886303264</v>
      </c>
      <c r="C54" s="14">
        <v>14354.538619208772</v>
      </c>
      <c r="D54" s="2">
        <v>10.878</v>
      </c>
      <c r="E54" s="31">
        <f t="shared" si="2"/>
        <v>216765.5675452069</v>
      </c>
      <c r="F54" s="16">
        <f t="shared" si="3"/>
        <v>156148.67109975303</v>
      </c>
      <c r="G54" s="8"/>
      <c r="H54" s="4">
        <v>1870</v>
      </c>
      <c r="I54" s="13"/>
      <c r="J54" s="13"/>
      <c r="K54" s="13"/>
      <c r="L54" s="67">
        <v>1870</v>
      </c>
      <c r="M54" s="23">
        <f xml:space="preserve"> (100*(E54 + F54)/($E$84 + $F$84))/'Population&amp;output'!C53</f>
        <v>50.933832841173896</v>
      </c>
      <c r="N54" s="8"/>
    </row>
    <row r="55" spans="1:14" x14ac:dyDescent="0.25">
      <c r="A55" s="67">
        <v>1871</v>
      </c>
      <c r="B55" s="34">
        <v>23021.258617880772</v>
      </c>
      <c r="C55" s="14">
        <v>15552.907154320605</v>
      </c>
      <c r="D55" s="2">
        <v>9.9870000000000001</v>
      </c>
      <c r="E55" s="31">
        <f t="shared" si="2"/>
        <v>229913.30981677526</v>
      </c>
      <c r="F55" s="16">
        <f t="shared" si="3"/>
        <v>155326.88375019989</v>
      </c>
      <c r="G55" s="8"/>
      <c r="H55" s="4">
        <v>1871</v>
      </c>
      <c r="I55" s="13"/>
      <c r="J55" s="13"/>
      <c r="K55" s="13"/>
      <c r="L55" s="67">
        <v>1871</v>
      </c>
      <c r="M55" s="23">
        <f xml:space="preserve"> (100*(E55 + F55)/($E$84 + $F$84))/'Population&amp;output'!C54</f>
        <v>51.821636047609914</v>
      </c>
      <c r="N55" s="8"/>
    </row>
    <row r="56" spans="1:14" x14ac:dyDescent="0.25">
      <c r="A56" s="67">
        <v>1872</v>
      </c>
      <c r="B56" s="34">
        <v>27666.966832715814</v>
      </c>
      <c r="C56" s="14">
        <v>18804.660131215624</v>
      </c>
      <c r="D56" s="2">
        <v>9.6</v>
      </c>
      <c r="E56" s="31">
        <f t="shared" si="2"/>
        <v>265602.88159407181</v>
      </c>
      <c r="F56" s="16">
        <f t="shared" si="3"/>
        <v>180524.73725966999</v>
      </c>
      <c r="G56" s="8"/>
      <c r="H56" s="4">
        <v>1872</v>
      </c>
      <c r="I56" s="13"/>
      <c r="J56" s="13"/>
      <c r="K56" s="13"/>
      <c r="L56" s="67">
        <v>1872</v>
      </c>
      <c r="M56" s="23">
        <f xml:space="preserve"> (100*(E56 + F56)/($E$84 + $F$84))/'Population&amp;output'!C55</f>
        <v>59.065604854241663</v>
      </c>
      <c r="N56" s="8"/>
    </row>
    <row r="57" spans="1:14" x14ac:dyDescent="0.25">
      <c r="A57" s="67">
        <v>1873</v>
      </c>
      <c r="B57" s="34">
        <v>25311.085729193732</v>
      </c>
      <c r="C57" s="14">
        <v>19620.887776161948</v>
      </c>
      <c r="D57" s="2">
        <v>9.1980000000000004</v>
      </c>
      <c r="E57" s="31">
        <f t="shared" si="2"/>
        <v>232811.36653712395</v>
      </c>
      <c r="F57" s="16">
        <f t="shared" si="3"/>
        <v>180472.9257651376</v>
      </c>
      <c r="G57" s="8"/>
      <c r="H57" s="4">
        <v>1873</v>
      </c>
      <c r="I57" s="13"/>
      <c r="J57" s="13"/>
      <c r="K57" s="13"/>
      <c r="L57" s="67">
        <v>1873</v>
      </c>
      <c r="M57" s="23">
        <f xml:space="preserve"> (100*(E57 + F57)/($E$84 + $F$84))/'Population&amp;output'!C56</f>
        <v>53.664610818883425</v>
      </c>
      <c r="N57" s="8"/>
    </row>
    <row r="58" spans="1:14" x14ac:dyDescent="0.25">
      <c r="A58" s="67">
        <v>1874</v>
      </c>
      <c r="B58" s="34">
        <v>26639.788461692417</v>
      </c>
      <c r="C58" s="14">
        <v>19895.564077219784</v>
      </c>
      <c r="D58" s="2">
        <v>9.3089999999999993</v>
      </c>
      <c r="E58" s="31">
        <f t="shared" si="2"/>
        <v>247989.79078989467</v>
      </c>
      <c r="F58" s="16">
        <f t="shared" si="3"/>
        <v>185207.80599483894</v>
      </c>
      <c r="G58" s="8"/>
      <c r="H58" s="4">
        <v>1874</v>
      </c>
      <c r="I58" s="13"/>
      <c r="J58" s="13"/>
      <c r="K58" s="13"/>
      <c r="L58" s="67">
        <v>1874</v>
      </c>
      <c r="M58" s="23">
        <f xml:space="preserve"> (100*(E58 + F58)/($E$84 + $F$84))/'Population&amp;output'!C57</f>
        <v>55.172907161761984</v>
      </c>
      <c r="N58" s="8"/>
    </row>
    <row r="59" spans="1:14" x14ac:dyDescent="0.25">
      <c r="A59" s="67">
        <v>1875</v>
      </c>
      <c r="B59" s="34">
        <v>26260.274624696936</v>
      </c>
      <c r="C59" s="14">
        <v>19288.139712982036</v>
      </c>
      <c r="D59" s="2">
        <v>8.8170000000000002</v>
      </c>
      <c r="E59" s="31">
        <f t="shared" si="2"/>
        <v>231536.84136595289</v>
      </c>
      <c r="F59" s="16">
        <f t="shared" si="3"/>
        <v>170063.52784936261</v>
      </c>
      <c r="G59" s="8"/>
      <c r="H59" s="4">
        <v>1875</v>
      </c>
      <c r="I59" s="13"/>
      <c r="J59" s="13"/>
      <c r="K59" s="13"/>
      <c r="L59" s="67">
        <v>1875</v>
      </c>
      <c r="M59" s="23">
        <f xml:space="preserve"> (100*(E59 + F59)/($E$84 + $F$84))/'Population&amp;output'!C58</f>
        <v>50.163987883452435</v>
      </c>
      <c r="N59" s="8"/>
    </row>
    <row r="60" spans="1:14" x14ac:dyDescent="0.25">
      <c r="A60" s="67">
        <v>1876</v>
      </c>
      <c r="B60" s="34">
        <v>23573.242324712035</v>
      </c>
      <c r="C60" s="14">
        <v>18143.190277415906</v>
      </c>
      <c r="D60" s="2">
        <v>9.4700000000000006</v>
      </c>
      <c r="E60" s="31">
        <f t="shared" si="2"/>
        <v>223238.60481502299</v>
      </c>
      <c r="F60" s="16">
        <f t="shared" si="3"/>
        <v>171816.01192712865</v>
      </c>
      <c r="G60" s="8"/>
      <c r="H60" s="4">
        <v>1876</v>
      </c>
      <c r="I60" s="13"/>
      <c r="J60" s="13"/>
      <c r="K60" s="13"/>
      <c r="L60" s="67">
        <v>1876</v>
      </c>
      <c r="M60" s="23">
        <f xml:space="preserve"> (100*(E60 + F60)/($E$84 + $F$84))/'Population&amp;output'!C59</f>
        <v>48.401110272652041</v>
      </c>
      <c r="N60" s="8"/>
    </row>
    <row r="61" spans="1:14" x14ac:dyDescent="0.25">
      <c r="A61" s="67">
        <v>1877</v>
      </c>
      <c r="B61" s="34">
        <v>27469.958191173067</v>
      </c>
      <c r="C61" s="14">
        <v>19083.547103591169</v>
      </c>
      <c r="D61" s="2">
        <v>9.7710000000000008</v>
      </c>
      <c r="E61" s="31">
        <f t="shared" si="2"/>
        <v>268408.96148595208</v>
      </c>
      <c r="F61" s="16">
        <f t="shared" si="3"/>
        <v>186465.33874918934</v>
      </c>
      <c r="G61" s="8"/>
      <c r="H61" s="4">
        <v>1877</v>
      </c>
      <c r="I61" s="13"/>
      <c r="J61" s="13"/>
      <c r="K61" s="13"/>
      <c r="L61" s="67">
        <v>1877</v>
      </c>
      <c r="M61" s="23">
        <f xml:space="preserve"> (100*(E61 + F61)/($E$84 + $F$84))/'Population&amp;output'!C60</f>
        <v>54.663035668600841</v>
      </c>
      <c r="N61" s="8"/>
    </row>
    <row r="62" spans="1:14" x14ac:dyDescent="0.25">
      <c r="A62" s="67">
        <v>1878</v>
      </c>
      <c r="B62" s="34">
        <v>28484.99012570165</v>
      </c>
      <c r="C62" s="14">
        <v>18948.886118123453</v>
      </c>
      <c r="D62" s="2">
        <v>10.462999999999999</v>
      </c>
      <c r="E62" s="31">
        <f t="shared" si="2"/>
        <v>298038.45168521634</v>
      </c>
      <c r="F62" s="16">
        <f t="shared" si="3"/>
        <v>198262.19545392567</v>
      </c>
      <c r="G62" s="8"/>
      <c r="H62" s="4">
        <v>1878</v>
      </c>
      <c r="I62" s="13"/>
      <c r="J62" s="13"/>
      <c r="K62" s="13"/>
      <c r="L62" s="67">
        <v>1878</v>
      </c>
      <c r="M62" s="23">
        <f xml:space="preserve"> (100*(E62 + F62)/($E$84 + $F$84))/'Population&amp;output'!C61</f>
        <v>58.490036163493556</v>
      </c>
      <c r="N62" s="8"/>
    </row>
    <row r="63" spans="1:14" x14ac:dyDescent="0.25">
      <c r="A63" s="67">
        <v>1879</v>
      </c>
      <c r="B63" s="34">
        <v>22899.802756036064</v>
      </c>
      <c r="C63" s="14">
        <v>18694.830925138849</v>
      </c>
      <c r="D63" s="2">
        <v>11.228</v>
      </c>
      <c r="E63" s="31">
        <f t="shared" si="2"/>
        <v>257118.98534477293</v>
      </c>
      <c r="F63" s="16">
        <f t="shared" si="3"/>
        <v>209905.56162745898</v>
      </c>
      <c r="G63" s="8"/>
      <c r="H63" s="4">
        <v>1879</v>
      </c>
      <c r="I63" s="13"/>
      <c r="J63" s="13"/>
      <c r="K63" s="13"/>
      <c r="L63" s="67">
        <v>1879</v>
      </c>
      <c r="M63" s="23">
        <f xml:space="preserve"> (100*(E63 + F63)/($E$84 + $F$84))/'Population&amp;output'!C62</f>
        <v>53.983517153251917</v>
      </c>
      <c r="N63" s="8"/>
    </row>
    <row r="64" spans="1:14" x14ac:dyDescent="0.25">
      <c r="A64" s="67">
        <v>1880</v>
      </c>
      <c r="B64" s="34">
        <v>23847.623860972035</v>
      </c>
      <c r="C64" s="14">
        <v>19838.437582156464</v>
      </c>
      <c r="D64" s="2">
        <v>10.863</v>
      </c>
      <c r="E64" s="31">
        <f t="shared" si="2"/>
        <v>259056.7380017392</v>
      </c>
      <c r="F64" s="16">
        <f t="shared" si="3"/>
        <v>215504.94745496567</v>
      </c>
      <c r="G64" s="8"/>
      <c r="H64" s="4">
        <v>1880</v>
      </c>
      <c r="I64" s="13"/>
      <c r="J64" s="13"/>
      <c r="K64" s="13"/>
      <c r="L64" s="67">
        <v>1880</v>
      </c>
      <c r="M64" s="23">
        <f xml:space="preserve"> (100*(E64 + F64)/($E$84 + $F$84))/'Population&amp;output'!C63</f>
        <v>53.803667483572234</v>
      </c>
      <c r="N64" s="8"/>
    </row>
    <row r="65" spans="1:14" x14ac:dyDescent="0.25">
      <c r="A65" s="67">
        <v>1881</v>
      </c>
      <c r="B65" s="34">
        <v>24763.858657657962</v>
      </c>
      <c r="C65" s="14">
        <v>20162.538952979579</v>
      </c>
      <c r="D65" s="2">
        <v>10.956</v>
      </c>
      <c r="E65" s="31">
        <f t="shared" si="2"/>
        <v>271312.83545330062</v>
      </c>
      <c r="F65" s="16">
        <f t="shared" si="3"/>
        <v>220900.77676884425</v>
      </c>
      <c r="G65" s="8"/>
      <c r="H65" s="4">
        <v>1881</v>
      </c>
      <c r="I65" s="13"/>
      <c r="J65" s="13"/>
      <c r="K65" s="13"/>
      <c r="L65" s="67">
        <v>1881</v>
      </c>
      <c r="M65" s="23">
        <f xml:space="preserve"> (100*(E65 + F65)/($E$84 + $F$84))/'Population&amp;output'!C64</f>
        <v>54.737655429036955</v>
      </c>
      <c r="N65" s="8"/>
    </row>
    <row r="66" spans="1:14" x14ac:dyDescent="0.25">
      <c r="A66" s="67">
        <v>1882</v>
      </c>
      <c r="B66" s="34">
        <v>26651.016269266842</v>
      </c>
      <c r="C66" s="14">
        <v>20432.062714566626</v>
      </c>
      <c r="D66" s="2">
        <v>11.343999999999999</v>
      </c>
      <c r="E66" s="31">
        <f t="shared" si="2"/>
        <v>302329.12855856301</v>
      </c>
      <c r="F66" s="16">
        <f t="shared" si="3"/>
        <v>231781.31943404378</v>
      </c>
      <c r="G66" s="8"/>
      <c r="H66" s="4">
        <v>1882</v>
      </c>
      <c r="I66" s="13"/>
      <c r="J66" s="13"/>
      <c r="K66" s="13"/>
      <c r="L66" s="67">
        <v>1882</v>
      </c>
      <c r="M66" s="23">
        <f xml:space="preserve"> (100*(E66 + F66)/($E$84 + $F$84))/'Population&amp;output'!C65</f>
        <v>58.253799136202836</v>
      </c>
      <c r="N66" s="8"/>
    </row>
    <row r="67" spans="1:14" x14ac:dyDescent="0.25">
      <c r="A67" s="67">
        <v>1883</v>
      </c>
      <c r="B67" s="34">
        <v>27439.695193636289</v>
      </c>
      <c r="C67" s="14">
        <v>19728.073077901416</v>
      </c>
      <c r="D67" s="2">
        <v>11.13</v>
      </c>
      <c r="E67" s="31">
        <f t="shared" si="2"/>
        <v>305403.80750517192</v>
      </c>
      <c r="F67" s="16">
        <f t="shared" si="3"/>
        <v>219573.45335704277</v>
      </c>
      <c r="G67" s="8"/>
      <c r="H67" s="4">
        <v>1883</v>
      </c>
      <c r="I67" s="13"/>
      <c r="J67" s="13"/>
      <c r="K67" s="13"/>
      <c r="L67" s="67">
        <v>1883</v>
      </c>
      <c r="M67" s="23">
        <f xml:space="preserve"> (100*(E67 + F67)/($E$84 + $F$84))/'Population&amp;output'!C66</f>
        <v>56.158665901712865</v>
      </c>
      <c r="N67" s="8"/>
    </row>
    <row r="68" spans="1:14" x14ac:dyDescent="0.25">
      <c r="A68" s="67">
        <v>1884</v>
      </c>
      <c r="B68" s="34">
        <v>25289.079005221811</v>
      </c>
      <c r="C68" s="14">
        <v>19146.154450039357</v>
      </c>
      <c r="D68" s="2">
        <v>11.601000000000001</v>
      </c>
      <c r="E68" s="31">
        <f t="shared" si="2"/>
        <v>293378.60553957825</v>
      </c>
      <c r="F68" s="16">
        <f t="shared" si="3"/>
        <v>222114.53777490661</v>
      </c>
      <c r="G68" s="8"/>
      <c r="H68" s="4">
        <v>1884</v>
      </c>
      <c r="I68" s="13"/>
      <c r="J68" s="13"/>
      <c r="K68" s="13"/>
      <c r="L68" s="67">
        <v>1884</v>
      </c>
      <c r="M68" s="23">
        <f xml:space="preserve"> (100*(E68 + F68)/($E$84 + $F$84))/'Population&amp;output'!C67</f>
        <v>54.084481036426389</v>
      </c>
      <c r="N68" s="8"/>
    </row>
    <row r="69" spans="1:14" x14ac:dyDescent="0.25">
      <c r="A69" s="67">
        <v>1885</v>
      </c>
      <c r="B69" s="34">
        <v>23452.261074070469</v>
      </c>
      <c r="C69" s="14">
        <v>16821.477175442771</v>
      </c>
      <c r="D69" s="2">
        <v>12.907999999999999</v>
      </c>
      <c r="E69" s="31">
        <f t="shared" ref="E69:E97" si="4">D69*B69</f>
        <v>302721.78594410163</v>
      </c>
      <c r="F69" s="16">
        <f t="shared" ref="F69:F97" si="5">D69*C69</f>
        <v>217131.62738061527</v>
      </c>
      <c r="G69" s="8"/>
      <c r="H69" s="4">
        <v>1885</v>
      </c>
      <c r="I69" s="13"/>
      <c r="J69" s="13"/>
      <c r="K69" s="13"/>
      <c r="L69" s="67">
        <v>1885</v>
      </c>
      <c r="M69" s="23">
        <f xml:space="preserve"> (100*(E69 + F69)/($E$84 + $F$84))/'Population&amp;output'!C68</f>
        <v>53.493148274739831</v>
      </c>
      <c r="N69" s="8"/>
    </row>
    <row r="70" spans="1:14" x14ac:dyDescent="0.25">
      <c r="A70" s="67">
        <v>1886</v>
      </c>
      <c r="B70" s="34">
        <v>23838.394750467884</v>
      </c>
      <c r="C70" s="14">
        <v>18320.491165137264</v>
      </c>
      <c r="D70" s="2">
        <v>12.843</v>
      </c>
      <c r="E70" s="31">
        <f t="shared" si="4"/>
        <v>306156.50378025905</v>
      </c>
      <c r="F70" s="16">
        <f t="shared" si="5"/>
        <v>235290.06803385788</v>
      </c>
      <c r="G70" s="8"/>
      <c r="H70" s="4">
        <v>1886</v>
      </c>
      <c r="I70" s="13"/>
      <c r="J70" s="13"/>
      <c r="K70" s="13"/>
      <c r="L70" s="67">
        <v>1886</v>
      </c>
      <c r="M70" s="23">
        <f xml:space="preserve"> (100*(E70 + F70)/($E$84 + $F$84))/'Population&amp;output'!C69</f>
        <v>54.647514349258323</v>
      </c>
      <c r="N70" s="8"/>
    </row>
    <row r="71" spans="1:14" x14ac:dyDescent="0.25">
      <c r="A71" s="67">
        <v>1887</v>
      </c>
      <c r="B71" s="32">
        <v>27380.770483983946</v>
      </c>
      <c r="C71" s="52">
        <v>18932.186868967176</v>
      </c>
      <c r="D71" s="60">
        <v>10.696</v>
      </c>
      <c r="E71" s="31">
        <f t="shared" si="4"/>
        <v>292864.72109669226</v>
      </c>
      <c r="F71" s="61">
        <f t="shared" si="5"/>
        <v>202498.6707504729</v>
      </c>
      <c r="G71" s="8"/>
      <c r="H71" s="68">
        <v>1887</v>
      </c>
      <c r="I71" s="15"/>
      <c r="J71" s="15"/>
      <c r="K71" s="15"/>
      <c r="L71" s="67">
        <v>1887</v>
      </c>
      <c r="M71" s="23">
        <f xml:space="preserve"> (100*(E71 + F71)/($E$84 + $F$84))/'Population&amp;output'!C70</f>
        <v>49.038329804043613</v>
      </c>
      <c r="N71" s="8"/>
    </row>
    <row r="72" spans="1:14" x14ac:dyDescent="0.25">
      <c r="A72" s="67">
        <v>1888</v>
      </c>
      <c r="B72" s="34">
        <v>22184.701142087371</v>
      </c>
      <c r="C72" s="14">
        <v>20961.166239189632</v>
      </c>
      <c r="D72" s="2">
        <v>9.5050000000000008</v>
      </c>
      <c r="E72" s="31">
        <f t="shared" si="4"/>
        <v>210865.58435554049</v>
      </c>
      <c r="F72" s="16">
        <f t="shared" si="5"/>
        <v>199235.88510349745</v>
      </c>
      <c r="G72" s="8"/>
      <c r="H72" s="4">
        <v>1888</v>
      </c>
      <c r="I72" s="13">
        <v>206405</v>
      </c>
      <c r="J72" s="13">
        <v>194853</v>
      </c>
      <c r="K72" s="13"/>
      <c r="L72" s="67">
        <v>1888</v>
      </c>
      <c r="M72" s="23">
        <f xml:space="preserve"> (100*(E72 + F72)/($E$84 + $F$84))/'Population&amp;output'!C71</f>
        <v>39.817239806842757</v>
      </c>
      <c r="N72" s="8"/>
    </row>
    <row r="73" spans="1:14" x14ac:dyDescent="0.25">
      <c r="A73" s="67">
        <v>1889</v>
      </c>
      <c r="B73" s="34">
        <v>33164.430645321285</v>
      </c>
      <c r="C73" s="14">
        <v>25142.729607781479</v>
      </c>
      <c r="D73" s="2">
        <v>9.0779999999999994</v>
      </c>
      <c r="E73" s="31">
        <f t="shared" si="4"/>
        <v>301066.70139822661</v>
      </c>
      <c r="F73" s="16">
        <f t="shared" si="5"/>
        <v>228245.69937944025</v>
      </c>
      <c r="G73" s="8"/>
      <c r="H73" s="4">
        <v>1889</v>
      </c>
      <c r="I73" s="13">
        <v>259095</v>
      </c>
      <c r="J73" s="13">
        <v>217800</v>
      </c>
      <c r="K73" s="13"/>
      <c r="L73" s="67">
        <v>1889</v>
      </c>
      <c r="M73" s="23">
        <f xml:space="preserve"> (100*(E73 + F73)/($E$84 + $F$84))/'Population&amp;output'!C72</f>
        <v>50.404182455693203</v>
      </c>
      <c r="N73" s="8"/>
    </row>
    <row r="74" spans="1:14" x14ac:dyDescent="0.25">
      <c r="A74" s="67">
        <v>1890</v>
      </c>
      <c r="B74" s="34">
        <v>29910.917616416176</v>
      </c>
      <c r="C74" s="14">
        <v>28625.590966529107</v>
      </c>
      <c r="D74" s="2">
        <v>10.637</v>
      </c>
      <c r="E74" s="31">
        <f t="shared" si="4"/>
        <v>318162.43068581889</v>
      </c>
      <c r="F74" s="16">
        <f t="shared" si="5"/>
        <v>304490.41111097013</v>
      </c>
      <c r="G74" s="8"/>
      <c r="H74" s="4">
        <v>1890</v>
      </c>
      <c r="I74" s="13">
        <v>280665</v>
      </c>
      <c r="J74" s="13">
        <v>255520</v>
      </c>
      <c r="K74" s="13"/>
      <c r="L74" s="67">
        <v>1890</v>
      </c>
      <c r="M74" s="23">
        <f xml:space="preserve"> (100*(E74 + F74)/($E$84 + $F$84))/'Population&amp;output'!C73</f>
        <v>57.977268359739547</v>
      </c>
      <c r="N74" s="8"/>
    </row>
    <row r="75" spans="1:14" x14ac:dyDescent="0.25">
      <c r="A75" s="67">
        <v>1891</v>
      </c>
      <c r="B75" s="34">
        <v>32828.939476316649</v>
      </c>
      <c r="C75" s="14">
        <v>32782.704742192866</v>
      </c>
      <c r="D75" s="2">
        <v>16.100999999999999</v>
      </c>
      <c r="E75" s="31">
        <f t="shared" si="4"/>
        <v>528578.75450817437</v>
      </c>
      <c r="F75" s="16">
        <f t="shared" si="5"/>
        <v>527834.32905404735</v>
      </c>
      <c r="G75" s="8"/>
      <c r="H75" s="4">
        <v>1891</v>
      </c>
      <c r="I75" s="13">
        <v>439091</v>
      </c>
      <c r="J75" s="13">
        <v>413680</v>
      </c>
      <c r="K75" s="13"/>
      <c r="L75" s="67">
        <v>1891</v>
      </c>
      <c r="M75" s="23">
        <f xml:space="preserve"> (100*(E75 + F75)/($E$84 + $F$84))/'Population&amp;output'!C74</f>
        <v>95.886693943977733</v>
      </c>
      <c r="N75" s="8"/>
    </row>
    <row r="76" spans="1:14" x14ac:dyDescent="0.25">
      <c r="A76" s="67">
        <v>1892</v>
      </c>
      <c r="B76" s="34">
        <v>38636.345393710217</v>
      </c>
      <c r="C76" s="14">
        <v>30408.717550059951</v>
      </c>
      <c r="D76" s="2">
        <v>19.948</v>
      </c>
      <c r="E76" s="31">
        <f t="shared" si="4"/>
        <v>770717.81791373144</v>
      </c>
      <c r="F76" s="16">
        <f t="shared" si="5"/>
        <v>606593.09768859588</v>
      </c>
      <c r="G76" s="8"/>
      <c r="H76" s="4">
        <v>1892</v>
      </c>
      <c r="I76" s="13">
        <v>618319</v>
      </c>
      <c r="J76" s="13">
        <v>527104</v>
      </c>
      <c r="K76" s="13"/>
      <c r="L76" s="67">
        <v>1892</v>
      </c>
      <c r="M76" s="23">
        <f xml:space="preserve"> (100*(E76 + F76)/($E$84 + $F$84))/'Population&amp;output'!C75</f>
        <v>121.85944780209</v>
      </c>
      <c r="N76" s="8"/>
    </row>
    <row r="77" spans="1:14" x14ac:dyDescent="0.25">
      <c r="A77" s="67">
        <v>1893</v>
      </c>
      <c r="B77" s="34">
        <v>32437.691246973078</v>
      </c>
      <c r="C77" s="14">
        <v>30756.668268373025</v>
      </c>
      <c r="D77" s="2">
        <v>20.701000000000001</v>
      </c>
      <c r="E77" s="31">
        <f t="shared" si="4"/>
        <v>671492.6465035897</v>
      </c>
      <c r="F77" s="16">
        <f t="shared" si="5"/>
        <v>636693.78982358996</v>
      </c>
      <c r="G77" s="8"/>
      <c r="H77" s="4">
        <v>1893</v>
      </c>
      <c r="I77" s="13">
        <v>666801</v>
      </c>
      <c r="J77" s="13">
        <v>546144</v>
      </c>
      <c r="K77" s="13"/>
      <c r="L77" s="67">
        <v>1893</v>
      </c>
      <c r="M77" s="23">
        <f xml:space="preserve"> (100*(E77 + F77)/($E$84 + $F$84))/'Population&amp;output'!C76</f>
        <v>112.83009530846984</v>
      </c>
      <c r="N77" s="8"/>
    </row>
    <row r="78" spans="1:14" x14ac:dyDescent="0.25">
      <c r="A78" s="67">
        <v>1894</v>
      </c>
      <c r="B78" s="34">
        <v>33210.630529335249</v>
      </c>
      <c r="C78" s="14">
        <v>30318.083046161591</v>
      </c>
      <c r="D78" s="2">
        <v>23.777000000000001</v>
      </c>
      <c r="E78" s="31">
        <f t="shared" si="4"/>
        <v>789649.16209600423</v>
      </c>
      <c r="F78" s="16">
        <f t="shared" si="5"/>
        <v>720873.06058858417</v>
      </c>
      <c r="G78" s="8"/>
      <c r="H78" s="4">
        <v>1894</v>
      </c>
      <c r="I78" s="13">
        <v>729455</v>
      </c>
      <c r="J78" s="13">
        <v>649402</v>
      </c>
      <c r="K78" s="13"/>
      <c r="L78" s="67">
        <v>1894</v>
      </c>
      <c r="M78" s="23">
        <f xml:space="preserve"> (100*(E78 + F78)/($E$84 + $F$84))/'Population&amp;output'!C77</f>
        <v>126.99501209395922</v>
      </c>
      <c r="N78" s="8"/>
    </row>
    <row r="79" spans="1:14" x14ac:dyDescent="0.25">
      <c r="A79" s="67">
        <v>1895</v>
      </c>
      <c r="B79" s="34">
        <v>40912.773066969188</v>
      </c>
      <c r="C79" s="14">
        <v>31667.965819250017</v>
      </c>
      <c r="D79" s="2">
        <v>24.151</v>
      </c>
      <c r="E79" s="31">
        <f t="shared" si="4"/>
        <v>988084.38234037289</v>
      </c>
      <c r="F79" s="16">
        <f t="shared" si="5"/>
        <v>764813.0425007072</v>
      </c>
      <c r="G79" s="8"/>
      <c r="H79" s="4">
        <v>1895</v>
      </c>
      <c r="I79" s="13">
        <v>790926</v>
      </c>
      <c r="J79" s="13">
        <v>709018</v>
      </c>
      <c r="K79" s="13"/>
      <c r="L79" s="67">
        <v>1895</v>
      </c>
      <c r="M79" s="23">
        <f xml:space="preserve"> (100*(E79 + F79)/($E$84 + $F$84))/'Population&amp;output'!C78</f>
        <v>143.65860485378974</v>
      </c>
      <c r="N79" s="8"/>
    </row>
    <row r="80" spans="1:14" x14ac:dyDescent="0.25">
      <c r="A80" s="67">
        <v>1896</v>
      </c>
      <c r="B80" s="34">
        <v>43106.20315048669</v>
      </c>
      <c r="C80" s="14">
        <v>29890.194961240239</v>
      </c>
      <c r="D80" s="2">
        <v>26.483000000000001</v>
      </c>
      <c r="E80" s="31">
        <f t="shared" si="4"/>
        <v>1141581.578034339</v>
      </c>
      <c r="F80" s="16">
        <f t="shared" si="5"/>
        <v>791582.03315852524</v>
      </c>
      <c r="G80" s="8"/>
      <c r="H80" s="4">
        <v>1896</v>
      </c>
      <c r="I80" s="13">
        <v>755555</v>
      </c>
      <c r="J80" s="13">
        <v>743467</v>
      </c>
      <c r="K80" s="13"/>
      <c r="L80" s="67">
        <v>1896</v>
      </c>
      <c r="M80" s="23">
        <f xml:space="preserve"> (100*(E80 + F80)/($E$84 + $F$84))/'Population&amp;output'!C79</f>
        <v>154.43687149420208</v>
      </c>
      <c r="N80" s="8"/>
    </row>
    <row r="81" spans="1:14" x14ac:dyDescent="0.25">
      <c r="A81" s="67">
        <v>1897</v>
      </c>
      <c r="B81" s="34">
        <v>46603.27782180137</v>
      </c>
      <c r="C81" s="14">
        <v>25063.503028882802</v>
      </c>
      <c r="D81" s="2">
        <v>31.093</v>
      </c>
      <c r="E81" s="31">
        <f t="shared" si="4"/>
        <v>1449035.7173132701</v>
      </c>
      <c r="F81" s="16">
        <f t="shared" si="5"/>
        <v>779299.49967705295</v>
      </c>
      <c r="G81" s="8"/>
      <c r="H81" s="4">
        <v>1897</v>
      </c>
      <c r="I81" s="13">
        <v>824305</v>
      </c>
      <c r="J81" s="13">
        <v>732173</v>
      </c>
      <c r="K81" s="13"/>
      <c r="L81" s="67">
        <v>1897</v>
      </c>
      <c r="M81" s="23">
        <f xml:space="preserve"> (100*(E81 + F81)/($E$84 + $F$84))/'Population&amp;output'!C80</f>
        <v>173.5279264075169</v>
      </c>
      <c r="N81" s="8"/>
    </row>
    <row r="82" spans="1:14" x14ac:dyDescent="0.25">
      <c r="A82" s="67">
        <v>1898</v>
      </c>
      <c r="B82" s="34">
        <v>33030.314959662217</v>
      </c>
      <c r="C82" s="14">
        <v>25328.629063351527</v>
      </c>
      <c r="D82" s="2">
        <v>33.390999999999998</v>
      </c>
      <c r="E82" s="31">
        <f t="shared" si="4"/>
        <v>1102915.246818081</v>
      </c>
      <c r="F82" s="16">
        <f t="shared" si="5"/>
        <v>845748.25305437075</v>
      </c>
      <c r="G82" s="8"/>
      <c r="H82" s="4">
        <v>1898</v>
      </c>
      <c r="I82" s="13">
        <v>842385</v>
      </c>
      <c r="J82" s="13">
        <v>792457</v>
      </c>
      <c r="K82" s="13"/>
      <c r="L82" s="67">
        <v>1898</v>
      </c>
      <c r="M82" s="23">
        <f xml:space="preserve"> (100*(E82 + F82)/($E$84 + $F$84))/'Population&amp;output'!C81</f>
        <v>147.92392582626283</v>
      </c>
      <c r="N82" s="8"/>
    </row>
    <row r="83" spans="1:14" x14ac:dyDescent="0.25">
      <c r="A83" s="67">
        <v>1899</v>
      </c>
      <c r="B83" s="34">
        <v>28916.533697280815</v>
      </c>
      <c r="C83" s="14">
        <v>24151.112858283745</v>
      </c>
      <c r="D83" s="2">
        <v>32.268999999999998</v>
      </c>
      <c r="E83" s="31">
        <f t="shared" si="4"/>
        <v>933107.62587755453</v>
      </c>
      <c r="F83" s="16">
        <f t="shared" si="5"/>
        <v>779332.26082395809</v>
      </c>
      <c r="G83" s="8"/>
      <c r="H83" s="4">
        <v>1899</v>
      </c>
      <c r="I83" s="13">
        <v>832082</v>
      </c>
      <c r="J83" s="13">
        <v>734940</v>
      </c>
      <c r="K83" s="13"/>
      <c r="L83" s="67">
        <v>1899</v>
      </c>
      <c r="M83" s="23">
        <f xml:space="preserve"> (100*(E83 + F83)/($E$84 + $F$84))/'Population&amp;output'!C82</f>
        <v>126.71220511142401</v>
      </c>
      <c r="N83" s="8"/>
    </row>
    <row r="84" spans="1:14" x14ac:dyDescent="0.25">
      <c r="A84" s="67">
        <v>1900</v>
      </c>
      <c r="B84" s="34">
        <v>32396.501381540398</v>
      </c>
      <c r="C84" s="14">
        <v>22480.513768783549</v>
      </c>
      <c r="D84" s="2">
        <v>25.263000000000002</v>
      </c>
      <c r="E84" s="31">
        <f t="shared" si="4"/>
        <v>818432.81440185511</v>
      </c>
      <c r="F84" s="16">
        <f t="shared" si="5"/>
        <v>567925.21934077877</v>
      </c>
      <c r="G84" s="8"/>
      <c r="H84" s="4">
        <v>1900</v>
      </c>
      <c r="I84" s="13">
        <v>850339</v>
      </c>
      <c r="J84" s="13">
        <v>548939</v>
      </c>
      <c r="K84" s="13"/>
      <c r="L84" s="67">
        <v>1900</v>
      </c>
      <c r="M84" s="23">
        <f xml:space="preserve"> (100*(E84 + F84)/($E$84 + $F$84))/'Population&amp;output'!C83</f>
        <v>99.999999999999986</v>
      </c>
      <c r="N84" s="8"/>
    </row>
    <row r="85" spans="1:14" x14ac:dyDescent="0.25">
      <c r="A85" s="67">
        <v>1901</v>
      </c>
      <c r="B85" s="34">
        <v>48851.166146578456</v>
      </c>
      <c r="C85" s="14">
        <v>18955.876462847962</v>
      </c>
      <c r="D85" s="2">
        <v>21.099</v>
      </c>
      <c r="E85" s="31">
        <f t="shared" si="4"/>
        <v>1030710.7545266589</v>
      </c>
      <c r="F85" s="16">
        <f t="shared" si="5"/>
        <v>399950.03748962918</v>
      </c>
      <c r="G85" s="8"/>
      <c r="H85" s="4">
        <v>1901</v>
      </c>
      <c r="I85" s="13">
        <v>860827</v>
      </c>
      <c r="J85" s="13">
        <v>448353</v>
      </c>
      <c r="K85" s="13"/>
      <c r="L85" s="67">
        <v>1901</v>
      </c>
      <c r="M85" s="23">
        <f xml:space="preserve"> (100*(E85 + F85)/($E$84 + $F$84))/'Population&amp;output'!C84</f>
        <v>100.59182703346768</v>
      </c>
      <c r="N85" s="8"/>
    </row>
    <row r="86" spans="1:14" x14ac:dyDescent="0.25">
      <c r="A86" s="67">
        <v>1902</v>
      </c>
      <c r="B86" s="34">
        <v>42870.08780798268</v>
      </c>
      <c r="C86" s="14">
        <v>21650.130649382831</v>
      </c>
      <c r="D86" s="2">
        <v>20.052</v>
      </c>
      <c r="E86" s="31">
        <f t="shared" si="4"/>
        <v>859631.00072566862</v>
      </c>
      <c r="F86" s="16">
        <f t="shared" si="5"/>
        <v>434128.41978142451</v>
      </c>
      <c r="G86" s="8"/>
      <c r="H86" s="4">
        <v>1902</v>
      </c>
      <c r="I86" s="13">
        <v>735940</v>
      </c>
      <c r="J86" s="13">
        <v>471114</v>
      </c>
      <c r="K86" s="13"/>
      <c r="L86" s="67">
        <v>1902</v>
      </c>
      <c r="M86" s="23">
        <f xml:space="preserve"> (100*(E86 + F86)/($E$84 + $F$84))/'Population&amp;output'!C85</f>
        <v>88.673025999018392</v>
      </c>
      <c r="N86" s="8"/>
    </row>
    <row r="87" spans="1:14" x14ac:dyDescent="0.25">
      <c r="A87" s="67">
        <v>1903</v>
      </c>
      <c r="B87" s="34">
        <v>47194.128506043504</v>
      </c>
      <c r="C87" s="14">
        <v>22660.604809580673</v>
      </c>
      <c r="D87" s="2">
        <v>20</v>
      </c>
      <c r="E87" s="31">
        <f t="shared" si="4"/>
        <v>943882.57012087014</v>
      </c>
      <c r="F87" s="16">
        <f t="shared" si="5"/>
        <v>453212.09619161347</v>
      </c>
      <c r="G87" s="8"/>
      <c r="H87" s="4">
        <v>1903</v>
      </c>
      <c r="I87" s="13">
        <v>742632</v>
      </c>
      <c r="J87" s="13">
        <v>486489</v>
      </c>
      <c r="K87" s="13"/>
      <c r="L87" s="67">
        <v>1903</v>
      </c>
      <c r="M87" s="23">
        <f xml:space="preserve"> (100*(E87 + F87)/($E$84 + $F$84))/'Population&amp;output'!C86</f>
        <v>93.345322107022596</v>
      </c>
      <c r="N87" s="8"/>
    </row>
    <row r="88" spans="1:14" x14ac:dyDescent="0.25">
      <c r="A88" s="67">
        <v>1904</v>
      </c>
      <c r="B88" s="34">
        <v>41587.285070432765</v>
      </c>
      <c r="C88" s="14">
        <v>24261.437138855312</v>
      </c>
      <c r="D88" s="2">
        <v>19.641999999999999</v>
      </c>
      <c r="E88" s="31">
        <f t="shared" si="4"/>
        <v>816857.45335344039</v>
      </c>
      <c r="F88" s="16">
        <f t="shared" si="5"/>
        <v>476543.14828139602</v>
      </c>
      <c r="G88" s="8"/>
      <c r="H88" s="4">
        <v>1904</v>
      </c>
      <c r="I88" s="13">
        <v>776367</v>
      </c>
      <c r="J88" s="13">
        <v>512588</v>
      </c>
      <c r="K88" s="13"/>
      <c r="L88" s="67">
        <v>1904</v>
      </c>
      <c r="M88" s="23">
        <f xml:space="preserve"> (100*(E88 + F88)/($E$84 + $F$84))/'Population&amp;output'!C87</f>
        <v>84.238148645504793</v>
      </c>
      <c r="N88" s="8"/>
    </row>
    <row r="89" spans="1:14" x14ac:dyDescent="0.25">
      <c r="A89" s="67">
        <v>1905</v>
      </c>
      <c r="B89" s="34">
        <v>48962.164320734031</v>
      </c>
      <c r="C89" s="14">
        <v>28396.498311310999</v>
      </c>
      <c r="D89" s="2">
        <v>15.308</v>
      </c>
      <c r="E89" s="31">
        <f t="shared" si="4"/>
        <v>749512.81142179656</v>
      </c>
      <c r="F89" s="16">
        <f t="shared" si="5"/>
        <v>434693.59614954877</v>
      </c>
      <c r="G89" s="8"/>
      <c r="H89" s="4">
        <v>1905</v>
      </c>
      <c r="I89" s="13">
        <v>685457</v>
      </c>
      <c r="J89" s="13">
        <v>454995</v>
      </c>
      <c r="K89" s="13"/>
      <c r="L89" s="67">
        <v>1905</v>
      </c>
      <c r="M89" s="23">
        <f xml:space="preserve"> (100*(E89 + F89)/($E$84 + $F$84))/'Population&amp;output'!C88</f>
        <v>75.17975693784922</v>
      </c>
      <c r="N89" s="8"/>
    </row>
    <row r="90" spans="1:14" x14ac:dyDescent="0.25">
      <c r="A90" s="67">
        <v>1906</v>
      </c>
      <c r="B90" s="34">
        <v>52864.478203946732</v>
      </c>
      <c r="C90" s="14">
        <v>33039.553819180474</v>
      </c>
      <c r="D90" s="2">
        <v>14.826000000000001</v>
      </c>
      <c r="E90" s="31">
        <f t="shared" si="4"/>
        <v>783768.75385171431</v>
      </c>
      <c r="F90" s="16">
        <f t="shared" si="5"/>
        <v>489844.42492316972</v>
      </c>
      <c r="G90" s="8"/>
      <c r="H90" s="4">
        <v>1906</v>
      </c>
      <c r="I90" s="13">
        <v>799670</v>
      </c>
      <c r="J90" s="13">
        <v>499287</v>
      </c>
      <c r="K90" s="13"/>
      <c r="L90" s="67">
        <v>1906</v>
      </c>
      <c r="M90" s="23">
        <f xml:space="preserve"> (100*(E90 + F90)/($E$84 + $F$84))/'Population&amp;output'!C89</f>
        <v>78.817990877226222</v>
      </c>
      <c r="N90" s="8"/>
    </row>
    <row r="91" spans="1:14" x14ac:dyDescent="0.25">
      <c r="A91" s="67">
        <v>1907</v>
      </c>
      <c r="B91" s="34">
        <v>54702.252176362439</v>
      </c>
      <c r="C91" s="14">
        <v>37896.227469516038</v>
      </c>
      <c r="D91" s="2">
        <v>15.77</v>
      </c>
      <c r="E91" s="31">
        <f t="shared" si="4"/>
        <v>862654.51682123565</v>
      </c>
      <c r="F91" s="16">
        <f t="shared" si="5"/>
        <v>597623.50719426794</v>
      </c>
      <c r="G91" s="8"/>
      <c r="H91" s="4">
        <v>1907</v>
      </c>
      <c r="I91" s="13">
        <v>860891</v>
      </c>
      <c r="J91" s="13">
        <v>644938</v>
      </c>
      <c r="K91" s="13"/>
      <c r="L91" s="67">
        <v>1907</v>
      </c>
      <c r="M91" s="23">
        <f xml:space="preserve"> (100*(E91 + F91)/($E$84 + $F$84))/'Population&amp;output'!C90</f>
        <v>88.092806607913559</v>
      </c>
      <c r="N91" s="8"/>
    </row>
    <row r="92" spans="1:14" x14ac:dyDescent="0.25">
      <c r="A92" s="67">
        <v>1908</v>
      </c>
      <c r="B92" s="34">
        <v>48194.209655984319</v>
      </c>
      <c r="C92" s="14">
        <v>32971.887303110714</v>
      </c>
      <c r="D92" s="2">
        <v>15.835000000000001</v>
      </c>
      <c r="E92" s="31">
        <f t="shared" si="4"/>
        <v>763155.30990251177</v>
      </c>
      <c r="F92" s="16">
        <f t="shared" si="5"/>
        <v>522109.83544475818</v>
      </c>
      <c r="G92" s="8"/>
      <c r="H92" s="4">
        <v>1908</v>
      </c>
      <c r="I92" s="13">
        <v>705791</v>
      </c>
      <c r="J92" s="13">
        <v>567272</v>
      </c>
      <c r="K92" s="13"/>
      <c r="L92" s="67">
        <v>1908</v>
      </c>
      <c r="M92" s="23">
        <f xml:space="preserve"> (100*(E92 + F92)/($E$84 + $F$84))/'Population&amp;output'!C91</f>
        <v>75.579708589909472</v>
      </c>
      <c r="N92" s="8"/>
    </row>
    <row r="93" spans="1:14" x14ac:dyDescent="0.25">
      <c r="A93" s="67">
        <v>1909</v>
      </c>
      <c r="B93" s="34">
        <v>64271.161127039581</v>
      </c>
      <c r="C93" s="14">
        <v>33264.965264947525</v>
      </c>
      <c r="D93" s="2">
        <v>15.835000000000001</v>
      </c>
      <c r="E93" s="31">
        <f t="shared" si="4"/>
        <v>1017733.8364466719</v>
      </c>
      <c r="F93" s="16">
        <f t="shared" si="5"/>
        <v>526750.72497044411</v>
      </c>
      <c r="G93" s="8"/>
      <c r="H93" s="4">
        <v>1909</v>
      </c>
      <c r="I93" s="13">
        <v>1016590</v>
      </c>
      <c r="J93" s="13">
        <v>592876</v>
      </c>
      <c r="K93" s="13"/>
      <c r="L93" s="67">
        <v>1909</v>
      </c>
      <c r="M93" s="23">
        <f xml:space="preserve"> (100*(E93 + F93)/($E$84 + $F$84))/'Population&amp;output'!C92</f>
        <v>88.532312735573456</v>
      </c>
      <c r="N93" s="8"/>
    </row>
    <row r="94" spans="1:14" x14ac:dyDescent="0.25">
      <c r="A94" s="67">
        <v>1910</v>
      </c>
      <c r="B94" s="34">
        <v>51191.822993025722</v>
      </c>
      <c r="C94" s="14">
        <v>52849.670047793727</v>
      </c>
      <c r="D94" s="2">
        <v>14.782999999999999</v>
      </c>
      <c r="E94" s="31">
        <f t="shared" si="4"/>
        <v>756768.71930589923</v>
      </c>
      <c r="F94" s="16">
        <f t="shared" si="5"/>
        <v>781276.67231653468</v>
      </c>
      <c r="G94" s="8"/>
      <c r="H94" s="4">
        <v>1910</v>
      </c>
      <c r="I94" s="13">
        <v>939413</v>
      </c>
      <c r="J94" s="13">
        <v>713863</v>
      </c>
      <c r="K94" s="13"/>
      <c r="L94" s="67">
        <v>1910</v>
      </c>
      <c r="M94" s="23">
        <f xml:space="preserve"> (100*(E94 + F94)/($E$84 + $F$84))/'Population&amp;output'!C93</f>
        <v>85.944182708666958</v>
      </c>
      <c r="N94" s="8"/>
    </row>
    <row r="95" spans="1:14" x14ac:dyDescent="0.25">
      <c r="A95" s="67">
        <v>1911</v>
      </c>
      <c r="B95" s="34">
        <v>60574.412986755284</v>
      </c>
      <c r="C95" s="14">
        <v>48980.491667288632</v>
      </c>
      <c r="D95" s="2">
        <v>14.898</v>
      </c>
      <c r="E95" s="31">
        <f t="shared" si="4"/>
        <v>902437.60467668017</v>
      </c>
      <c r="F95" s="16">
        <f t="shared" si="5"/>
        <v>729711.36485926597</v>
      </c>
      <c r="G95" s="8"/>
      <c r="H95" s="4">
        <v>1911</v>
      </c>
      <c r="I95" s="13">
        <v>1003925</v>
      </c>
      <c r="J95" s="13">
        <v>793716</v>
      </c>
      <c r="K95" s="13"/>
      <c r="L95" s="67">
        <v>1911</v>
      </c>
      <c r="M95" s="23">
        <f xml:space="preserve"> (100*(E95 + F95)/($E$84 + $F$84))/'Population&amp;output'!C94</f>
        <v>88.902081873131635</v>
      </c>
      <c r="N95" s="8"/>
    </row>
    <row r="96" spans="1:14" x14ac:dyDescent="0.25">
      <c r="A96" s="67">
        <v>1912</v>
      </c>
      <c r="B96" s="34">
        <v>74424.513789378732</v>
      </c>
      <c r="C96" s="14">
        <v>59083.1184613031</v>
      </c>
      <c r="D96" s="2">
        <v>14.855</v>
      </c>
      <c r="E96" s="31">
        <f t="shared" si="4"/>
        <v>1105576.152341221</v>
      </c>
      <c r="F96" s="16">
        <f t="shared" si="5"/>
        <v>877679.72474265762</v>
      </c>
      <c r="G96" s="8"/>
      <c r="H96" s="4">
        <v>1912</v>
      </c>
      <c r="I96" s="13">
        <v>1119737</v>
      </c>
      <c r="J96" s="13">
        <v>951370</v>
      </c>
      <c r="K96" s="13"/>
      <c r="L96" s="67">
        <v>1912</v>
      </c>
      <c r="M96" s="23">
        <f xml:space="preserve"> (100*(E96 + F96)/($E$84 + $F$84))/'Population&amp;output'!C95</f>
        <v>105.30217118874495</v>
      </c>
      <c r="N96" s="8"/>
    </row>
    <row r="97" spans="1:18" x14ac:dyDescent="0.25">
      <c r="A97" s="30">
        <v>1913</v>
      </c>
      <c r="B97" s="43">
        <v>74527.018810543319</v>
      </c>
      <c r="C97" s="44">
        <v>58963.622298510774</v>
      </c>
      <c r="D97" s="45">
        <v>14.898</v>
      </c>
      <c r="E97" s="46">
        <f t="shared" si="4"/>
        <v>1110303.5262394743</v>
      </c>
      <c r="F97" s="47">
        <f t="shared" si="5"/>
        <v>878440.04500321345</v>
      </c>
      <c r="G97" s="8"/>
      <c r="H97" s="4">
        <v>1913</v>
      </c>
      <c r="I97" s="13">
        <v>981768</v>
      </c>
      <c r="J97" s="13">
        <v>1007495</v>
      </c>
      <c r="K97" s="13"/>
      <c r="L97" s="67">
        <v>1913</v>
      </c>
      <c r="M97" s="23">
        <f xml:space="preserve"> (100*(E97 + F97)/($E$84 + $F$84))/'Population&amp;output'!C96</f>
        <v>102.93244473234039</v>
      </c>
      <c r="N97" s="8"/>
      <c r="O97" s="11"/>
    </row>
    <row r="98" spans="1:18" x14ac:dyDescent="0.25">
      <c r="B98" s="13"/>
      <c r="C98" s="14"/>
      <c r="D98" s="2"/>
      <c r="E98" s="13"/>
      <c r="F98" s="16"/>
      <c r="G98" s="8"/>
      <c r="H98" s="4">
        <v>1914</v>
      </c>
      <c r="I98" s="13">
        <v>755747</v>
      </c>
      <c r="J98" s="13">
        <v>561853</v>
      </c>
      <c r="K98" s="13"/>
      <c r="L98" s="67">
        <v>1914</v>
      </c>
      <c r="M98" s="23">
        <f xml:space="preserve"> $M$97*((I98 + J98)/(I$97 + J$97))/('Population&amp;output'!B97/'Population&amp;output'!$B$96)</f>
        <v>66.459502756649229</v>
      </c>
      <c r="N98" s="8"/>
      <c r="O98" s="11"/>
      <c r="Q98" s="6"/>
      <c r="R98" s="6"/>
    </row>
    <row r="99" spans="1:18" x14ac:dyDescent="0.25">
      <c r="B99" s="13"/>
      <c r="C99" s="14"/>
      <c r="D99" s="2"/>
      <c r="E99" s="13"/>
      <c r="F99" s="16"/>
      <c r="G99" s="8"/>
      <c r="H99" s="4">
        <v>1915</v>
      </c>
      <c r="I99" s="13">
        <v>1042298</v>
      </c>
      <c r="J99" s="13">
        <v>582996</v>
      </c>
      <c r="K99" s="13"/>
      <c r="L99" s="67">
        <v>1915</v>
      </c>
      <c r="M99" s="23">
        <f xml:space="preserve"> $M$97*((I99 + J99)/(I$97 + J$97))/('Population&amp;output'!B98/'Population&amp;output'!$B$96)</f>
        <v>79.911357879532659</v>
      </c>
      <c r="N99" s="8"/>
      <c r="O99" s="11"/>
      <c r="Q99" s="6"/>
      <c r="R99" s="6"/>
    </row>
    <row r="100" spans="1:18" x14ac:dyDescent="0.25">
      <c r="B100" s="13"/>
      <c r="C100" s="14"/>
      <c r="D100" s="2"/>
      <c r="E100" s="13"/>
      <c r="F100" s="16"/>
      <c r="G100" s="8"/>
      <c r="H100" s="4">
        <v>1916</v>
      </c>
      <c r="I100" s="13">
        <v>1136888</v>
      </c>
      <c r="J100" s="13">
        <v>810759</v>
      </c>
      <c r="K100" s="13"/>
      <c r="L100" s="67">
        <v>1916</v>
      </c>
      <c r="M100" s="23">
        <f xml:space="preserve"> $M$97*((I100 + J100)/(I$97 + J$97))/('Population&amp;output'!B99/'Population&amp;output'!$B$96)</f>
        <v>93.217762403444638</v>
      </c>
      <c r="N100" s="8"/>
      <c r="O100" s="11"/>
      <c r="Q100" s="6"/>
      <c r="R100" s="6"/>
    </row>
    <row r="101" spans="1:18" x14ac:dyDescent="0.25">
      <c r="B101" s="13"/>
      <c r="C101" s="14"/>
      <c r="D101" s="2"/>
      <c r="E101" s="13"/>
      <c r="F101" s="16"/>
      <c r="G101" s="8"/>
      <c r="H101" s="4">
        <v>1917</v>
      </c>
      <c r="I101" s="13">
        <v>1192175</v>
      </c>
      <c r="J101" s="13">
        <v>837738</v>
      </c>
      <c r="K101" s="13"/>
      <c r="L101" s="67">
        <v>1917</v>
      </c>
      <c r="M101" s="23">
        <f xml:space="preserve"> $M$97*((I101 + J101)/(I$97 + J$97))/('Population&amp;output'!B100/'Population&amp;output'!$B$96)</f>
        <v>94.84950418263567</v>
      </c>
      <c r="N101" s="8"/>
      <c r="O101" s="11"/>
      <c r="Q101" s="6"/>
      <c r="R101" s="6"/>
    </row>
    <row r="102" spans="1:18" x14ac:dyDescent="0.25">
      <c r="B102" s="13"/>
      <c r="C102" s="14"/>
      <c r="D102" s="2"/>
      <c r="E102" s="13"/>
      <c r="F102" s="16"/>
      <c r="G102" s="8"/>
      <c r="H102" s="4">
        <v>1918</v>
      </c>
      <c r="I102" s="13">
        <v>1137100</v>
      </c>
      <c r="J102" s="13">
        <v>989404</v>
      </c>
      <c r="K102" s="13"/>
      <c r="L102" s="67">
        <v>1918</v>
      </c>
      <c r="M102" s="23">
        <f xml:space="preserve"> $M$97*((I102 + J102)/(I$97 + J$97))/('Population&amp;output'!B101/'Population&amp;output'!$B$96)</f>
        <v>97.132059886786436</v>
      </c>
      <c r="N102" s="8"/>
      <c r="O102" s="11"/>
      <c r="Q102" s="6"/>
      <c r="R102" s="6"/>
    </row>
    <row r="103" spans="1:18" x14ac:dyDescent="0.25">
      <c r="B103" s="13"/>
      <c r="C103" s="14"/>
      <c r="D103" s="2"/>
      <c r="E103" s="13"/>
      <c r="F103" s="16"/>
      <c r="G103" s="8"/>
      <c r="H103" s="4">
        <v>1919</v>
      </c>
      <c r="I103" s="13">
        <v>2178179</v>
      </c>
      <c r="J103" s="13">
        <v>1334259</v>
      </c>
      <c r="K103" s="13"/>
      <c r="L103" s="67">
        <v>1919</v>
      </c>
      <c r="M103" s="23">
        <f xml:space="preserve"> $M$97*((I103 + J103)/(I$97 + J$97))/('Population&amp;output'!B102/'Population&amp;output'!$B$96)</f>
        <v>157.05023561094239</v>
      </c>
      <c r="N103" s="8"/>
      <c r="O103" s="11"/>
      <c r="Q103" s="6"/>
      <c r="R103" s="6"/>
    </row>
    <row r="104" spans="1:18" x14ac:dyDescent="0.25">
      <c r="B104" s="13"/>
      <c r="C104" s="14"/>
      <c r="D104" s="2"/>
      <c r="E104" s="13"/>
      <c r="F104" s="16"/>
      <c r="G104" s="8"/>
      <c r="H104" s="4">
        <v>1920</v>
      </c>
      <c r="I104" s="13">
        <v>1752411</v>
      </c>
      <c r="J104" s="13">
        <v>2090633</v>
      </c>
      <c r="K104" s="13"/>
      <c r="L104" s="67">
        <v>1920</v>
      </c>
      <c r="M104" s="23">
        <f xml:space="preserve"> $M$97*((I104 + J104)/(I$97 + J$97))/('Population&amp;output'!B103/'Population&amp;output'!$B$96)</f>
        <v>168.44474878849627</v>
      </c>
      <c r="N104" s="8"/>
      <c r="O104" s="11"/>
      <c r="Q104" s="6"/>
      <c r="R104" s="6"/>
    </row>
    <row r="105" spans="1:18" x14ac:dyDescent="0.25">
      <c r="B105" s="13"/>
      <c r="C105" s="14"/>
      <c r="D105" s="2"/>
      <c r="E105" s="13"/>
      <c r="F105" s="16"/>
      <c r="G105" s="8"/>
      <c r="H105" s="4">
        <v>1921</v>
      </c>
      <c r="I105" s="13">
        <v>1709722</v>
      </c>
      <c r="J105" s="13">
        <v>1689839</v>
      </c>
      <c r="K105" s="13"/>
      <c r="L105" s="67">
        <v>1921</v>
      </c>
      <c r="M105" s="23">
        <f xml:space="preserve"> $M$97*((I105 + J105)/(I$97 + J$97))/('Population&amp;output'!B104/'Population&amp;output'!$B$96)</f>
        <v>146.28001558326858</v>
      </c>
      <c r="N105" s="8"/>
      <c r="O105" s="11"/>
      <c r="Q105" s="6"/>
      <c r="R105" s="6"/>
    </row>
    <row r="106" spans="1:18" x14ac:dyDescent="0.25">
      <c r="B106" s="13"/>
      <c r="C106" s="14"/>
      <c r="D106" s="2"/>
      <c r="E106" s="13"/>
      <c r="F106" s="16"/>
      <c r="G106" s="8"/>
      <c r="H106" s="4">
        <v>1922</v>
      </c>
      <c r="I106" s="13">
        <v>2332084</v>
      </c>
      <c r="J106" s="13">
        <v>1652630</v>
      </c>
      <c r="K106" s="13"/>
      <c r="L106" s="67">
        <v>1922</v>
      </c>
      <c r="M106" s="23">
        <f xml:space="preserve"> $M$97*((I106 + J106)/(I$97 + J$97))/('Population&amp;output'!B105/'Population&amp;output'!$B$96)</f>
        <v>168.5368857057953</v>
      </c>
      <c r="N106" s="8"/>
      <c r="O106" s="11"/>
      <c r="Q106" s="6"/>
      <c r="R106" s="6"/>
    </row>
    <row r="107" spans="1:18" x14ac:dyDescent="0.25">
      <c r="B107" s="13"/>
      <c r="C107" s="14"/>
      <c r="D107" s="2"/>
      <c r="E107" s="13"/>
      <c r="F107" s="16"/>
      <c r="G107" s="8"/>
      <c r="H107" s="4">
        <v>1923</v>
      </c>
      <c r="I107" s="13">
        <v>3297033</v>
      </c>
      <c r="J107" s="13">
        <v>2267159</v>
      </c>
      <c r="K107" s="13"/>
      <c r="L107" s="67">
        <v>1923</v>
      </c>
      <c r="M107" s="23">
        <f xml:space="preserve"> $M$97*((I107 + J107)/(I$97 + J$97))/('Population&amp;output'!B106/'Population&amp;output'!$B$96)</f>
        <v>231.57841601145714</v>
      </c>
      <c r="N107" s="8"/>
      <c r="O107" s="11"/>
      <c r="Q107" s="6"/>
      <c r="R107" s="6"/>
    </row>
    <row r="108" spans="1:18" x14ac:dyDescent="0.25">
      <c r="B108" s="13"/>
      <c r="C108" s="14"/>
      <c r="D108" s="2"/>
      <c r="E108" s="13"/>
      <c r="F108" s="16"/>
      <c r="G108" s="8"/>
      <c r="H108" s="4">
        <v>1924</v>
      </c>
      <c r="I108" s="13">
        <v>3863554</v>
      </c>
      <c r="J108" s="13">
        <v>2789557</v>
      </c>
      <c r="K108" s="13"/>
      <c r="L108" s="67">
        <v>1924</v>
      </c>
      <c r="M108" s="23">
        <f xml:space="preserve"> $M$97*((I108 + J108)/(I$97 + J$97))/('Population&amp;output'!B107/'Population&amp;output'!$B$96)</f>
        <v>272.72287795608315</v>
      </c>
      <c r="N108" s="8"/>
      <c r="O108" s="11"/>
      <c r="Q108" s="6"/>
      <c r="R108" s="6"/>
    </row>
    <row r="109" spans="1:18" x14ac:dyDescent="0.25">
      <c r="B109" s="13"/>
      <c r="C109" s="14"/>
      <c r="D109" s="2"/>
      <c r="E109" s="13"/>
      <c r="F109" s="16"/>
      <c r="G109" s="8"/>
      <c r="H109" s="4">
        <v>1925</v>
      </c>
      <c r="I109" s="13">
        <v>4021965</v>
      </c>
      <c r="J109" s="13">
        <v>3376832</v>
      </c>
      <c r="K109" s="13"/>
      <c r="L109" s="67">
        <v>1925</v>
      </c>
      <c r="M109" s="23">
        <f xml:space="preserve"> $M$97*((I109 + J109)/(I$97 + J$97))/('Population&amp;output'!B108/'Population&amp;output'!$B$96)</f>
        <v>298.93695691803811</v>
      </c>
      <c r="N109" s="8"/>
      <c r="O109" s="11"/>
      <c r="Q109" s="6"/>
      <c r="R109" s="6"/>
    </row>
    <row r="110" spans="1:18" x14ac:dyDescent="0.25">
      <c r="B110" s="13"/>
      <c r="C110" s="14"/>
      <c r="D110" s="2"/>
      <c r="E110" s="13"/>
      <c r="F110" s="16"/>
      <c r="G110" s="8"/>
      <c r="H110" s="4">
        <v>1926</v>
      </c>
      <c r="I110" s="13">
        <v>3190559</v>
      </c>
      <c r="J110" s="13">
        <v>2705553</v>
      </c>
      <c r="K110" s="13"/>
      <c r="L110" s="67">
        <v>1926</v>
      </c>
      <c r="M110" s="23">
        <f xml:space="preserve"> $M$97*((I110 + J110)/(I$97 + J$97))/('Population&amp;output'!B109/'Population&amp;output'!$B$96)</f>
        <v>234.93623480655458</v>
      </c>
      <c r="N110" s="8"/>
      <c r="O110" s="11"/>
      <c r="Q110" s="6"/>
      <c r="R110" s="6"/>
    </row>
    <row r="111" spans="1:18" x14ac:dyDescent="0.25">
      <c r="B111" s="13"/>
      <c r="C111" s="14"/>
      <c r="D111" s="2"/>
      <c r="E111" s="13"/>
      <c r="F111" s="16"/>
      <c r="G111" s="8"/>
      <c r="H111" s="4">
        <v>1927</v>
      </c>
      <c r="I111" s="13">
        <v>3644118</v>
      </c>
      <c r="J111" s="13">
        <v>3273163</v>
      </c>
      <c r="K111" s="13"/>
      <c r="L111" s="67">
        <v>1927</v>
      </c>
      <c r="M111" s="23">
        <f xml:space="preserve"> $M$97*((I111 + J111)/(I$97 + J$97))/('Population&amp;output'!B110/'Population&amp;output'!$B$96)</f>
        <v>271.94594912421184</v>
      </c>
      <c r="N111" s="8"/>
      <c r="O111" s="11"/>
      <c r="Q111" s="6"/>
      <c r="R111" s="6"/>
    </row>
    <row r="112" spans="1:18" x14ac:dyDescent="0.25">
      <c r="B112" s="13"/>
      <c r="C112" s="14"/>
      <c r="D112" s="2"/>
      <c r="E112" s="13"/>
      <c r="F112" s="16"/>
      <c r="G112" s="8"/>
      <c r="H112" s="4">
        <v>1928</v>
      </c>
      <c r="I112" s="13">
        <v>3970273</v>
      </c>
      <c r="J112" s="13">
        <v>3694990</v>
      </c>
      <c r="K112" s="13"/>
      <c r="L112" s="67">
        <v>1928</v>
      </c>
      <c r="M112" s="23">
        <f xml:space="preserve"> $M$97*((I112 + J112)/(I$97 + J$97))/('Population&amp;output'!B111/'Population&amp;output'!$B$96)</f>
        <v>297.42487515213929</v>
      </c>
      <c r="N112" s="8"/>
      <c r="O112" s="11"/>
      <c r="Q112" s="6"/>
      <c r="R112" s="6"/>
    </row>
    <row r="113" spans="2:18" x14ac:dyDescent="0.25">
      <c r="B113" s="13"/>
      <c r="C113" s="14"/>
      <c r="D113" s="2"/>
      <c r="E113" s="13"/>
      <c r="F113" s="16"/>
      <c r="G113" s="8"/>
      <c r="H113" s="4">
        <v>1929</v>
      </c>
      <c r="I113" s="13">
        <v>3860482</v>
      </c>
      <c r="J113" s="13">
        <v>3527738</v>
      </c>
      <c r="K113" s="13"/>
      <c r="L113" s="67">
        <v>1929</v>
      </c>
      <c r="M113" s="23">
        <f xml:space="preserve"> $M$97*((I113 + J113)/(I$97 + J$97))/('Population&amp;output'!B112/'Population&amp;output'!$B$96)</f>
        <v>282.97917437557061</v>
      </c>
      <c r="N113" s="8"/>
      <c r="O113" s="11"/>
      <c r="Q113" s="6"/>
      <c r="R113" s="6"/>
    </row>
    <row r="114" spans="2:18" x14ac:dyDescent="0.25">
      <c r="B114" s="13"/>
      <c r="C114" s="14"/>
      <c r="D114" s="2"/>
      <c r="E114" s="13"/>
      <c r="F114" s="16"/>
      <c r="G114" s="8"/>
      <c r="H114" s="4">
        <v>1930</v>
      </c>
      <c r="I114" s="13">
        <v>2907354</v>
      </c>
      <c r="J114" s="13">
        <v>2343705</v>
      </c>
      <c r="K114" s="13"/>
      <c r="L114" s="67">
        <v>1930</v>
      </c>
      <c r="M114" s="23">
        <f xml:space="preserve"> $M$97*((I114 + J114)/(I$97 + J$97))/('Population&amp;output'!B113/'Population&amp;output'!$B$96)</f>
        <v>198.54615825981475</v>
      </c>
      <c r="N114" s="8"/>
      <c r="O114" s="11"/>
      <c r="Q114" s="6"/>
      <c r="R114" s="6"/>
    </row>
    <row r="115" spans="2:18" x14ac:dyDescent="0.25">
      <c r="B115" s="13"/>
      <c r="C115" s="14"/>
      <c r="D115" s="2"/>
      <c r="E115" s="13"/>
      <c r="F115" s="16"/>
      <c r="G115" s="8"/>
      <c r="H115" s="4">
        <v>1931</v>
      </c>
      <c r="I115" s="13">
        <v>3398164</v>
      </c>
      <c r="J115" s="13">
        <v>1880934</v>
      </c>
      <c r="K115" s="13"/>
      <c r="L115" s="67">
        <v>1931</v>
      </c>
      <c r="M115" s="23">
        <f xml:space="preserve"> $M$97*((I115 + J115)/(I$97 + J$97))/('Population&amp;output'!B114/'Population&amp;output'!$B$96)</f>
        <v>197.03205515987614</v>
      </c>
      <c r="N115" s="8"/>
      <c r="O115" s="11"/>
      <c r="Q115" s="6"/>
      <c r="R115" s="6"/>
    </row>
    <row r="116" spans="2:18" x14ac:dyDescent="0.25">
      <c r="B116" s="13"/>
      <c r="C116" s="14"/>
      <c r="D116" s="2"/>
      <c r="E116" s="13"/>
      <c r="F116" s="16"/>
      <c r="G116" s="8"/>
      <c r="H116" s="4">
        <v>1932</v>
      </c>
      <c r="I116" s="13">
        <v>2536765</v>
      </c>
      <c r="J116" s="13">
        <v>1518694</v>
      </c>
      <c r="K116" s="13"/>
      <c r="L116" s="67">
        <v>1932</v>
      </c>
      <c r="M116" s="23">
        <f xml:space="preserve"> $M$97*((I116 + J116)/(I$97 + J$97))/('Population&amp;output'!B115/'Population&amp;output'!$B$96)</f>
        <v>149.38159529136428</v>
      </c>
      <c r="N116" s="8"/>
      <c r="O116" s="11"/>
      <c r="Q116" s="6"/>
      <c r="R116" s="6"/>
    </row>
    <row r="117" spans="2:18" x14ac:dyDescent="0.25">
      <c r="B117" s="13"/>
      <c r="C117" s="14"/>
      <c r="D117" s="2"/>
      <c r="E117" s="13"/>
      <c r="F117" s="16"/>
      <c r="G117" s="8"/>
      <c r="H117" s="4">
        <v>1933</v>
      </c>
      <c r="I117" s="13">
        <v>2820271</v>
      </c>
      <c r="J117" s="13">
        <v>2165254</v>
      </c>
      <c r="K117" s="13"/>
      <c r="L117" s="67">
        <v>1933</v>
      </c>
      <c r="M117" s="23">
        <f xml:space="preserve"> $M$97*((I117 + J117)/(I$97 + J$97))/('Population&amp;output'!B116/'Population&amp;output'!$B$96)</f>
        <v>181.18506241107693</v>
      </c>
      <c r="N117" s="8"/>
      <c r="O117" s="11"/>
      <c r="Q117" s="6"/>
      <c r="R117" s="6"/>
    </row>
    <row r="118" spans="2:18" x14ac:dyDescent="0.25">
      <c r="B118" s="13"/>
      <c r="C118" s="14"/>
      <c r="D118" s="2"/>
      <c r="E118" s="13"/>
      <c r="F118" s="16"/>
      <c r="G118" s="8"/>
      <c r="H118" s="4">
        <v>1934</v>
      </c>
      <c r="I118" s="13">
        <v>3459005</v>
      </c>
      <c r="J118" s="13">
        <v>2502785</v>
      </c>
      <c r="K118" s="13"/>
      <c r="L118" s="67">
        <v>1934</v>
      </c>
      <c r="M118" s="23">
        <f xml:space="preserve"> $M$97*((I118 + J118)/(I$97 + J$97))/('Population&amp;output'!B117/'Population&amp;output'!$B$96)</f>
        <v>213.68631512175725</v>
      </c>
      <c r="N118" s="8"/>
      <c r="O118" s="11"/>
      <c r="Q118" s="6"/>
      <c r="R118" s="6"/>
    </row>
    <row r="119" spans="2:18" x14ac:dyDescent="0.25">
      <c r="B119" s="13"/>
      <c r="C119" s="14"/>
      <c r="D119" s="2"/>
      <c r="E119" s="13"/>
      <c r="F119" s="16"/>
      <c r="G119" s="8"/>
      <c r="H119" s="4">
        <v>1935</v>
      </c>
      <c r="I119" s="13">
        <v>4104008</v>
      </c>
      <c r="J119" s="13">
        <v>3855917</v>
      </c>
      <c r="K119" s="13"/>
      <c r="L119" s="67">
        <v>1935</v>
      </c>
      <c r="M119" s="23">
        <f xml:space="preserve"> $M$97*((I119 + J119)/(I$97 + J$97))/('Population&amp;output'!B118/'Population&amp;output'!$B$96)</f>
        <v>281.25085208648113</v>
      </c>
      <c r="N119" s="8"/>
      <c r="O119" s="11"/>
      <c r="Q119" s="6"/>
      <c r="R119" s="6"/>
    </row>
    <row r="120" spans="2:18" x14ac:dyDescent="0.25">
      <c r="B120" s="13"/>
      <c r="C120" s="13"/>
      <c r="D120" s="2"/>
      <c r="E120" s="13"/>
      <c r="F120" s="16"/>
      <c r="G120" s="8"/>
      <c r="H120" s="4">
        <v>1936</v>
      </c>
      <c r="I120" s="13">
        <v>4895435</v>
      </c>
      <c r="J120" s="13">
        <v>4268667</v>
      </c>
      <c r="K120" s="13"/>
      <c r="L120" s="67">
        <v>1936</v>
      </c>
      <c r="M120" s="23">
        <f xml:space="preserve"> $M$97*((I120 + J120)/(I$97 + J$97))/('Population&amp;output'!B119/'Population&amp;output'!$B$96)</f>
        <v>319.01376216916776</v>
      </c>
      <c r="N120" s="8"/>
      <c r="O120" s="11"/>
      <c r="Q120" s="6"/>
      <c r="R120" s="6"/>
    </row>
    <row r="121" spans="2:18" x14ac:dyDescent="0.25">
      <c r="B121" s="13"/>
      <c r="C121" s="13"/>
      <c r="D121" s="2"/>
      <c r="E121" s="13"/>
      <c r="F121" s="16"/>
      <c r="G121" s="8"/>
      <c r="H121" s="4">
        <v>1937</v>
      </c>
      <c r="I121" s="13">
        <v>5092059</v>
      </c>
      <c r="J121" s="13">
        <v>5314551</v>
      </c>
      <c r="K121" s="13"/>
      <c r="L121" s="67">
        <v>1937</v>
      </c>
      <c r="M121" s="23">
        <f xml:space="preserve"> $M$97*((I121 + J121)/(I$97 + J$97))/('Population&amp;output'!B120/'Population&amp;output'!$B$96)</f>
        <v>356.68200381498622</v>
      </c>
      <c r="N121" s="8"/>
      <c r="O121" s="11"/>
      <c r="Q121" s="6"/>
      <c r="R121" s="6"/>
    </row>
    <row r="122" spans="2:18" x14ac:dyDescent="0.25">
      <c r="B122" s="13"/>
      <c r="C122" s="13"/>
      <c r="D122" s="2"/>
      <c r="E122" s="13"/>
      <c r="F122" s="16"/>
      <c r="G122" s="8"/>
      <c r="H122" s="4">
        <v>1938</v>
      </c>
      <c r="I122" s="13">
        <v>5096890</v>
      </c>
      <c r="J122" s="13">
        <v>5195570</v>
      </c>
      <c r="K122" s="13"/>
      <c r="L122" s="67">
        <v>1938</v>
      </c>
      <c r="M122" s="23">
        <f xml:space="preserve"> $M$97*((I122 + J122)/(I$97 + J$97))/('Population&amp;output'!B121/'Population&amp;output'!$B$96)</f>
        <v>347.08201708420683</v>
      </c>
      <c r="N122" s="8"/>
      <c r="O122" s="11"/>
      <c r="Q122" s="6"/>
      <c r="R122" s="6"/>
    </row>
    <row r="123" spans="2:18" x14ac:dyDescent="0.25">
      <c r="B123" s="13"/>
      <c r="C123" s="13"/>
      <c r="D123" s="2"/>
      <c r="E123" s="13"/>
      <c r="F123" s="16"/>
      <c r="G123" s="8"/>
      <c r="H123" s="4">
        <v>1939</v>
      </c>
      <c r="I123" s="13">
        <v>5615519</v>
      </c>
      <c r="J123" s="22">
        <v>4993992</v>
      </c>
      <c r="K123" s="13"/>
      <c r="L123" s="67">
        <v>1939</v>
      </c>
      <c r="M123" s="23">
        <f xml:space="preserve"> $M$97*((I123 + J123)/(I$97 + J$97))/('Population&amp;output'!B122/'Population&amp;output'!$B$96)</f>
        <v>351.72311554001806</v>
      </c>
      <c r="N123" s="8"/>
      <c r="O123" s="11"/>
      <c r="Q123" s="7"/>
      <c r="R123" s="7"/>
    </row>
    <row r="124" spans="2:18" x14ac:dyDescent="0.25">
      <c r="B124" s="2"/>
      <c r="C124" s="2"/>
      <c r="D124" s="2"/>
      <c r="E124" s="13"/>
      <c r="F124" s="16"/>
      <c r="G124" s="8"/>
      <c r="H124" s="4">
        <v>1940</v>
      </c>
      <c r="I124" s="13">
        <v>4960538</v>
      </c>
      <c r="J124" s="22">
        <v>4964149</v>
      </c>
      <c r="K124" s="13"/>
      <c r="L124" s="67">
        <v>1940</v>
      </c>
      <c r="M124" s="23">
        <f xml:space="preserve"> $M$97*((I124 + J124)/(I$97 + J$97))/('Population&amp;output'!B123/'Population&amp;output'!$B$96)</f>
        <v>323.18743567259656</v>
      </c>
      <c r="N124" s="8"/>
      <c r="O124" s="11"/>
      <c r="Q124" s="6"/>
      <c r="R124" s="6"/>
    </row>
    <row r="125" spans="2:18" x14ac:dyDescent="0.25">
      <c r="B125" s="2"/>
      <c r="C125" s="2"/>
      <c r="D125" s="2"/>
      <c r="E125" s="13"/>
      <c r="F125" s="16"/>
      <c r="G125" s="8"/>
      <c r="H125" s="4">
        <v>1941</v>
      </c>
      <c r="I125" s="22">
        <v>6725646</v>
      </c>
      <c r="J125" s="22">
        <v>5524986</v>
      </c>
      <c r="K125" s="13"/>
      <c r="L125" s="67">
        <v>1941</v>
      </c>
      <c r="M125" s="23">
        <f xml:space="preserve"> $M$97*((I125 + J125)/(I$97 + J$97))/('Population&amp;output'!B124/'Population&amp;output'!$B$96)</f>
        <v>391.49566922021296</v>
      </c>
      <c r="N125" s="8"/>
      <c r="O125" s="11"/>
      <c r="Q125" s="6"/>
      <c r="R125" s="6"/>
    </row>
    <row r="126" spans="2:18" x14ac:dyDescent="0.25">
      <c r="B126" s="2"/>
      <c r="C126" s="2"/>
      <c r="D126" s="2"/>
      <c r="E126" s="13"/>
      <c r="F126" s="16"/>
      <c r="G126" s="8"/>
      <c r="H126" s="4">
        <v>1942</v>
      </c>
      <c r="I126" s="22">
        <v>7499873</v>
      </c>
      <c r="J126" s="22">
        <v>4694873</v>
      </c>
      <c r="K126" s="13"/>
      <c r="L126" s="67">
        <v>1942</v>
      </c>
      <c r="M126" s="23">
        <f xml:space="preserve"> $M$97*((I126 + J126)/(I$97 + J$97))/('Population&amp;output'!B125/'Population&amp;output'!$B$96)</f>
        <v>382.09847657384961</v>
      </c>
      <c r="N126" s="8"/>
      <c r="O126" s="11"/>
      <c r="Q126" s="6"/>
      <c r="R126" s="6"/>
    </row>
    <row r="127" spans="2:18" x14ac:dyDescent="0.25">
      <c r="B127" s="2"/>
      <c r="C127" s="2"/>
      <c r="D127" s="2"/>
      <c r="E127" s="13"/>
      <c r="F127" s="16"/>
      <c r="G127" s="8"/>
      <c r="H127" s="4">
        <v>1943</v>
      </c>
      <c r="I127" s="22">
        <v>8728232</v>
      </c>
      <c r="J127" s="22">
        <v>6229232</v>
      </c>
      <c r="K127" s="13"/>
      <c r="L127" s="67">
        <v>1943</v>
      </c>
      <c r="M127" s="23">
        <f xml:space="preserve"> $M$97*((I127 + J127)/(I$97 + J$97))/('Population&amp;output'!B126/'Population&amp;output'!$B$96)</f>
        <v>459.07554958992733</v>
      </c>
      <c r="N127" s="8"/>
      <c r="O127" s="11"/>
      <c r="Q127" s="6"/>
      <c r="R127" s="6"/>
    </row>
    <row r="128" spans="2:18" x14ac:dyDescent="0.25">
      <c r="B128" s="2"/>
      <c r="C128" s="2"/>
      <c r="D128" s="2"/>
      <c r="E128" s="13"/>
      <c r="F128" s="16"/>
      <c r="G128" s="8"/>
      <c r="H128" s="4">
        <v>1944</v>
      </c>
      <c r="I128" s="22">
        <v>10726471</v>
      </c>
      <c r="J128" s="22">
        <v>8128471</v>
      </c>
      <c r="K128" s="13"/>
      <c r="L128" s="67">
        <v>1944</v>
      </c>
      <c r="M128" s="23">
        <f xml:space="preserve"> $M$97*((I128 + J128)/(I$97 + J$97))/('Population&amp;output'!B127/'Population&amp;output'!$B$96)</f>
        <v>566.32254789009869</v>
      </c>
      <c r="N128" s="8"/>
      <c r="O128" s="11"/>
      <c r="Q128" s="6"/>
      <c r="R128" s="6"/>
    </row>
    <row r="129" spans="2:18" x14ac:dyDescent="0.25">
      <c r="B129" s="2"/>
      <c r="C129" s="2"/>
      <c r="D129" s="2"/>
      <c r="E129" s="13"/>
      <c r="F129" s="16"/>
      <c r="G129" s="8"/>
      <c r="H129" s="4">
        <v>1945</v>
      </c>
      <c r="I129" s="22">
        <v>12198086</v>
      </c>
      <c r="J129" s="22">
        <v>8747086</v>
      </c>
      <c r="K129" s="13"/>
      <c r="L129" s="67">
        <v>1945</v>
      </c>
      <c r="M129" s="23">
        <f xml:space="preserve"> $M$97*((I129 + J129)/(I$97 + J$97))/('Population&amp;output'!B128/'Population&amp;output'!$B$96)</f>
        <v>615.04431320292383</v>
      </c>
      <c r="N129" s="8"/>
      <c r="O129" s="11"/>
      <c r="Q129" s="6"/>
      <c r="R129" s="6"/>
    </row>
    <row r="130" spans="2:18" x14ac:dyDescent="0.25">
      <c r="B130" s="2"/>
      <c r="C130" s="2"/>
      <c r="D130" s="2"/>
      <c r="E130" s="13"/>
      <c r="F130" s="16"/>
      <c r="G130" s="8"/>
      <c r="H130" s="4">
        <v>1946</v>
      </c>
      <c r="I130" s="22">
        <v>18229734</v>
      </c>
      <c r="J130" s="22">
        <v>13028734</v>
      </c>
      <c r="K130" s="13"/>
      <c r="L130" s="67">
        <v>1946</v>
      </c>
      <c r="M130" s="23">
        <f xml:space="preserve"> $M$97*((I130 + J130)/(I$97 + J$97))/('Population&amp;output'!B129/'Population&amp;output'!$B$96)</f>
        <v>896.50034350758517</v>
      </c>
      <c r="N130" s="8"/>
      <c r="O130" s="11"/>
      <c r="Q130" s="6"/>
      <c r="R130" s="6"/>
    </row>
    <row r="131" spans="2:18" x14ac:dyDescent="0.25">
      <c r="B131" s="42"/>
      <c r="C131" s="42"/>
      <c r="D131" s="42"/>
      <c r="E131" s="13"/>
      <c r="F131" s="16"/>
      <c r="G131" s="8"/>
      <c r="H131" s="71">
        <v>1947</v>
      </c>
      <c r="I131" s="33">
        <v>21179000</v>
      </c>
      <c r="J131" s="48">
        <v>22789291</v>
      </c>
      <c r="K131" s="13"/>
      <c r="L131" s="30">
        <v>1947</v>
      </c>
      <c r="M131" s="78">
        <f xml:space="preserve"> $M$97*((I131 + J131)/(I$97 + J$97))/('Population&amp;output'!B130/'Population&amp;output'!$B$96)</f>
        <v>1230.4311505144733</v>
      </c>
      <c r="N131" s="8"/>
      <c r="O131" s="11"/>
      <c r="Q131" s="6"/>
      <c r="R131" s="6"/>
    </row>
    <row r="132" spans="2:18" x14ac:dyDescent="0.25">
      <c r="P132" s="5"/>
      <c r="Q132" s="6"/>
      <c r="R132" s="6"/>
    </row>
    <row r="133" spans="2:18" x14ac:dyDescent="0.25">
      <c r="P133" s="5"/>
      <c r="Q133" s="6"/>
      <c r="R133" s="6"/>
    </row>
    <row r="134" spans="2:18" x14ac:dyDescent="0.25">
      <c r="P134" s="5"/>
      <c r="Q134" s="6"/>
      <c r="R134" s="6"/>
    </row>
  </sheetData>
  <mergeCells count="9">
    <mergeCell ref="L1:M1"/>
    <mergeCell ref="A2:A3"/>
    <mergeCell ref="D2:D3"/>
    <mergeCell ref="I2:J2"/>
    <mergeCell ref="H2:H3"/>
    <mergeCell ref="B1:F1"/>
    <mergeCell ref="B2:C2"/>
    <mergeCell ref="E2:F2"/>
    <mergeCell ref="L2:L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2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J78" sqref="J78"/>
    </sheetView>
  </sheetViews>
  <sheetFormatPr defaultRowHeight="15" x14ac:dyDescent="0.25"/>
  <cols>
    <col min="1" max="1" width="9.28515625" customWidth="1"/>
    <col min="2" max="2" width="10.5703125" customWidth="1"/>
    <col min="3" max="3" width="12.140625" customWidth="1"/>
    <col min="4" max="4" width="5.7109375" customWidth="1"/>
    <col min="5" max="5" width="11.7109375" customWidth="1"/>
    <col min="6" max="6" width="13.5703125" customWidth="1"/>
    <col min="7" max="8" width="9.85546875" customWidth="1"/>
    <col min="9" max="9" width="4.5703125" customWidth="1"/>
    <col min="10" max="10" width="5.28515625" customWidth="1"/>
    <col min="11" max="13" width="9.85546875" customWidth="1"/>
  </cols>
  <sheetData>
    <row r="1" spans="1:15" ht="24.75" customHeight="1" x14ac:dyDescent="0.25">
      <c r="A1" s="119" t="s">
        <v>128</v>
      </c>
      <c r="B1" s="119"/>
      <c r="C1" s="119"/>
      <c r="D1" s="118" t="s">
        <v>129</v>
      </c>
      <c r="E1" s="119"/>
      <c r="F1" s="119"/>
      <c r="G1" s="120" t="s">
        <v>127</v>
      </c>
      <c r="H1" s="119"/>
      <c r="I1" s="67"/>
      <c r="J1" s="108" t="s">
        <v>149</v>
      </c>
      <c r="K1" s="108"/>
      <c r="L1" s="108"/>
    </row>
    <row r="2" spans="1:15" ht="90" thickBot="1" x14ac:dyDescent="0.3">
      <c r="A2" s="28" t="s">
        <v>78</v>
      </c>
      <c r="B2" s="29" t="s">
        <v>119</v>
      </c>
      <c r="C2" s="17" t="s">
        <v>118</v>
      </c>
      <c r="D2" s="53" t="s">
        <v>148</v>
      </c>
      <c r="E2" s="29" t="s">
        <v>119</v>
      </c>
      <c r="F2" s="17" t="s">
        <v>118</v>
      </c>
      <c r="G2" s="55" t="s">
        <v>120</v>
      </c>
      <c r="H2" s="49" t="s">
        <v>121</v>
      </c>
      <c r="I2" s="19"/>
      <c r="J2" s="17" t="s">
        <v>16</v>
      </c>
      <c r="K2" s="17" t="s">
        <v>150</v>
      </c>
      <c r="L2" s="17" t="s">
        <v>151</v>
      </c>
      <c r="M2" s="19"/>
      <c r="N2" s="4" t="s">
        <v>1</v>
      </c>
    </row>
    <row r="3" spans="1:15" x14ac:dyDescent="0.25">
      <c r="A3" s="67">
        <v>1820</v>
      </c>
      <c r="B3" s="13">
        <v>9715.6286990000008</v>
      </c>
      <c r="C3" s="13">
        <v>9762.8911160000007</v>
      </c>
      <c r="D3" s="72">
        <v>1820</v>
      </c>
      <c r="E3" s="13">
        <f t="shared" ref="E3:E10" si="0">B3</f>
        <v>9715.6286990000008</v>
      </c>
      <c r="F3" s="13">
        <f t="shared" ref="F3:F10" si="1">C3</f>
        <v>9762.8911160000007</v>
      </c>
      <c r="G3" s="12">
        <v>8566</v>
      </c>
      <c r="H3" s="13"/>
      <c r="I3" s="13"/>
      <c r="J3" s="4">
        <v>1820</v>
      </c>
      <c r="K3" s="23">
        <f xml:space="preserve"> 100*((E3 + F3)/(E$83 + F$83))/'[1]Population&amp;output'!C3</f>
        <v>10.772032162575391</v>
      </c>
      <c r="L3" s="23">
        <f xml:space="preserve"> 100*(G3/$H$83)/'Population&amp;output'!C3</f>
        <v>3.982974295664655</v>
      </c>
      <c r="M3" s="13"/>
    </row>
    <row r="4" spans="1:15" x14ac:dyDescent="0.25">
      <c r="A4" s="67">
        <v>1821</v>
      </c>
      <c r="B4" s="13">
        <v>5201.6641179999997</v>
      </c>
      <c r="C4" s="13">
        <v>5186.9464509999998</v>
      </c>
      <c r="D4" s="72">
        <v>1821</v>
      </c>
      <c r="E4" s="13">
        <f t="shared" si="0"/>
        <v>5201.6641179999997</v>
      </c>
      <c r="F4" s="13">
        <f t="shared" si="1"/>
        <v>5186.9464509999998</v>
      </c>
      <c r="G4" s="12">
        <v>8070</v>
      </c>
      <c r="H4" s="13"/>
      <c r="I4" s="13"/>
      <c r="J4" s="4">
        <v>1821</v>
      </c>
      <c r="K4" s="23">
        <f xml:space="preserve"> 100*((E4 + F4)/(E$83 + F$83))/'[1]Population&amp;output'!C4</f>
        <v>5.6729609144725703</v>
      </c>
      <c r="L4" s="23">
        <f xml:space="preserve"> 100*(G4/$H$83)/'Population&amp;output'!C4</f>
        <v>3.7052166187954496</v>
      </c>
      <c r="M4" s="13"/>
      <c r="N4" s="35" t="s">
        <v>122</v>
      </c>
    </row>
    <row r="5" spans="1:15" x14ac:dyDescent="0.25">
      <c r="A5" s="67">
        <v>1822</v>
      </c>
      <c r="B5" s="13">
        <v>3884.3299450000004</v>
      </c>
      <c r="C5" s="13">
        <v>3886.2761449999998</v>
      </c>
      <c r="D5" s="72">
        <v>1822</v>
      </c>
      <c r="E5" s="13">
        <f t="shared" si="0"/>
        <v>3884.3299450000004</v>
      </c>
      <c r="F5" s="13">
        <f t="shared" si="1"/>
        <v>3886.2761449999998</v>
      </c>
      <c r="G5" s="56">
        <v>9171</v>
      </c>
      <c r="H5" s="22"/>
      <c r="I5" s="22"/>
      <c r="J5" s="4">
        <v>1822</v>
      </c>
      <c r="K5" s="23">
        <f xml:space="preserve"> 100*((E5 + F5)/(E$83 + F$83))/'[1]Population&amp;output'!C5</f>
        <v>4.1898318737970417</v>
      </c>
      <c r="L5" s="23">
        <f xml:space="preserve"> 100*(G5/$H$83)/'Population&amp;output'!C5</f>
        <v>4.1576328886304967</v>
      </c>
      <c r="M5" s="22"/>
      <c r="N5" s="36" t="s">
        <v>84</v>
      </c>
      <c r="O5" s="13" t="s">
        <v>123</v>
      </c>
    </row>
    <row r="6" spans="1:15" x14ac:dyDescent="0.25">
      <c r="A6" s="67">
        <v>1823</v>
      </c>
      <c r="B6" s="13">
        <v>4223.1563380000007</v>
      </c>
      <c r="C6" s="13">
        <v>4228.3392120000008</v>
      </c>
      <c r="D6" s="72">
        <v>1823</v>
      </c>
      <c r="E6" s="13">
        <f t="shared" si="0"/>
        <v>4223.1563380000007</v>
      </c>
      <c r="F6" s="13">
        <f t="shared" si="1"/>
        <v>4228.3392120000008</v>
      </c>
      <c r="G6" s="56">
        <v>9994</v>
      </c>
      <c r="H6" s="22"/>
      <c r="I6" s="22"/>
      <c r="J6" s="4">
        <v>1823</v>
      </c>
      <c r="K6" s="23">
        <f xml:space="preserve"> 100*((E6 + F6)/(E$83 + F$83))/'[1]Population&amp;output'!C6</f>
        <v>4.5002194657366505</v>
      </c>
      <c r="L6" s="23">
        <f xml:space="preserve"> 100*(G6/$H$83)/'Population&amp;output'!C6</f>
        <v>4.4743217949577936</v>
      </c>
      <c r="M6" s="22"/>
      <c r="N6" s="36" t="s">
        <v>85</v>
      </c>
      <c r="O6" s="1" t="s">
        <v>79</v>
      </c>
    </row>
    <row r="7" spans="1:15" x14ac:dyDescent="0.25">
      <c r="A7" s="67">
        <v>1824</v>
      </c>
      <c r="B7" s="13">
        <v>6048.4388909999998</v>
      </c>
      <c r="C7" s="13">
        <v>5782.1178570000002</v>
      </c>
      <c r="D7" s="72">
        <v>1824</v>
      </c>
      <c r="E7" s="13">
        <f t="shared" si="0"/>
        <v>6048.4388909999998</v>
      </c>
      <c r="F7" s="13">
        <f t="shared" si="1"/>
        <v>5782.1178570000002</v>
      </c>
      <c r="G7" s="56">
        <v>11390</v>
      </c>
      <c r="H7" s="22"/>
      <c r="I7" s="22"/>
      <c r="J7" s="4">
        <v>1824</v>
      </c>
      <c r="K7" s="23">
        <f xml:space="preserve"> 100*((E7 + F7)/(E$83 + F$83))/'[1]Population&amp;output'!C7</f>
        <v>6.2195074065715845</v>
      </c>
      <c r="L7" s="23">
        <f xml:space="preserve"> 100*(G7/$H$83)/'Population&amp;output'!C7</f>
        <v>5.0345687294106582</v>
      </c>
      <c r="M7" s="22"/>
      <c r="N7" s="35" t="s">
        <v>80</v>
      </c>
    </row>
    <row r="8" spans="1:15" x14ac:dyDescent="0.25">
      <c r="A8" s="67">
        <v>1825</v>
      </c>
      <c r="B8" s="13">
        <v>6311.4938349999993</v>
      </c>
      <c r="C8" s="13">
        <v>4899.7401849999997</v>
      </c>
      <c r="D8" s="72">
        <v>1825</v>
      </c>
      <c r="E8" s="13">
        <f t="shared" si="0"/>
        <v>6311.4938349999993</v>
      </c>
      <c r="F8" s="13">
        <f t="shared" si="1"/>
        <v>4899.7401849999997</v>
      </c>
      <c r="G8" s="56">
        <v>11940</v>
      </c>
      <c r="H8" s="22"/>
      <c r="I8" s="22"/>
      <c r="J8" s="4">
        <v>1825</v>
      </c>
      <c r="K8" s="23">
        <f xml:space="preserve"> 100*((E8 + F8)/(E$83 + F$83))/'[1]Population&amp;output'!C8</f>
        <v>5.8200259103459011</v>
      </c>
      <c r="L8" s="23">
        <f xml:space="preserve"> 100*(G8/$H$83)/'Population&amp;output'!C8</f>
        <v>5.2115099414587842</v>
      </c>
      <c r="M8" s="22"/>
      <c r="N8" s="54" t="s">
        <v>81</v>
      </c>
    </row>
    <row r="9" spans="1:15" x14ac:dyDescent="0.25">
      <c r="A9" s="67">
        <v>1826</v>
      </c>
      <c r="B9" s="13">
        <v>7335.122488</v>
      </c>
      <c r="C9" s="13">
        <v>7427.2136330000003</v>
      </c>
      <c r="D9" s="72">
        <v>1826</v>
      </c>
      <c r="E9" s="13">
        <f t="shared" si="0"/>
        <v>7335.122488</v>
      </c>
      <c r="F9" s="13">
        <f t="shared" si="1"/>
        <v>7427.2136330000003</v>
      </c>
      <c r="G9" s="56">
        <v>13390</v>
      </c>
      <c r="H9" s="22"/>
      <c r="I9" s="22"/>
      <c r="J9" s="4">
        <v>1826</v>
      </c>
      <c r="K9" s="23">
        <f xml:space="preserve"> 100*((E9 + F9)/(E$83 + F$83))/'[1]Population&amp;output'!C9</f>
        <v>7.5671127464365613</v>
      </c>
      <c r="L9" s="23">
        <f xml:space="preserve"> 100*(G9/$H$83)/'Population&amp;output'!C9</f>
        <v>5.7708985013751688</v>
      </c>
      <c r="M9" s="22"/>
      <c r="N9" s="41"/>
    </row>
    <row r="10" spans="1:15" x14ac:dyDescent="0.25">
      <c r="A10" s="67">
        <v>1827</v>
      </c>
      <c r="B10" s="13">
        <v>11925.427811</v>
      </c>
      <c r="C10" s="13">
        <v>11842.291546</v>
      </c>
      <c r="D10" s="72">
        <v>1827</v>
      </c>
      <c r="E10" s="13">
        <f t="shared" si="0"/>
        <v>11925.427811</v>
      </c>
      <c r="F10" s="13">
        <f t="shared" si="1"/>
        <v>11842.291546</v>
      </c>
      <c r="G10" s="56">
        <v>21574</v>
      </c>
      <c r="H10" s="22"/>
      <c r="I10" s="22"/>
      <c r="J10" s="4">
        <v>1827</v>
      </c>
      <c r="K10" s="23">
        <f xml:space="preserve"> 100*((E10 + F10)/(E$83 + F$83))/'[1]Population&amp;output'!C10</f>
        <v>12.029585487126141</v>
      </c>
      <c r="L10" s="23">
        <f xml:space="preserve"> 100*(G10/$H$83)/'Population&amp;output'!C10</f>
        <v>9.1808220586843934</v>
      </c>
      <c r="M10" s="22"/>
      <c r="N10" s="35" t="s">
        <v>126</v>
      </c>
    </row>
    <row r="11" spans="1:15" x14ac:dyDescent="0.25">
      <c r="A11" s="67" t="s">
        <v>19</v>
      </c>
      <c r="B11" s="13">
        <v>7033.8522739999999</v>
      </c>
      <c r="C11" s="13">
        <v>7130.129124</v>
      </c>
      <c r="D11" s="72">
        <v>1828</v>
      </c>
      <c r="E11" s="13">
        <f>B11 + B12/2</f>
        <v>14173.139298999999</v>
      </c>
      <c r="F11" s="13">
        <f>C11 + C12/2</f>
        <v>14154.0841635</v>
      </c>
      <c r="G11" s="56">
        <v>21355</v>
      </c>
      <c r="H11" s="22"/>
      <c r="I11" s="22"/>
      <c r="J11" s="4">
        <v>1828</v>
      </c>
      <c r="K11" s="23">
        <f xml:space="preserve"> 100*((E11 + F11)/(E$83 + F$83))/'[1]Population&amp;output'!C11</f>
        <v>14.156016877122189</v>
      </c>
      <c r="L11" s="23">
        <f xml:space="preserve"> 100*(G11/$H$83)/'Population&amp;output'!C11</f>
        <v>8.9727255188660084</v>
      </c>
      <c r="M11" s="22"/>
      <c r="N11" s="36" t="s">
        <v>84</v>
      </c>
      <c r="O11" s="1" t="s">
        <v>124</v>
      </c>
    </row>
    <row r="12" spans="1:15" x14ac:dyDescent="0.25">
      <c r="A12" s="67" t="s">
        <v>20</v>
      </c>
      <c r="B12" s="13">
        <v>14278.574049999999</v>
      </c>
      <c r="C12" s="13">
        <v>14047.910078999999</v>
      </c>
      <c r="D12" s="72">
        <v>1829</v>
      </c>
      <c r="E12" s="13">
        <f>AVERAGE(B12:B13)</f>
        <v>14930.157666499999</v>
      </c>
      <c r="F12" s="13">
        <f>AVERAGE(C12:C13)</f>
        <v>16130.475975500001</v>
      </c>
      <c r="G12" s="56">
        <v>20507</v>
      </c>
      <c r="H12" s="22"/>
      <c r="I12" s="22"/>
      <c r="J12" s="4">
        <v>1829</v>
      </c>
      <c r="K12" s="23">
        <f xml:space="preserve"> 100*((E12 + F12)/(E$83 + F$83))/'[1]Population&amp;output'!C12</f>
        <v>15.325285255298862</v>
      </c>
      <c r="L12" s="23">
        <f xml:space="preserve"> 100*(G12/$H$83)/'Population&amp;output'!C12</f>
        <v>8.5072291459617269</v>
      </c>
      <c r="M12" s="22"/>
      <c r="N12" s="36" t="s">
        <v>82</v>
      </c>
      <c r="O12" s="1" t="s">
        <v>125</v>
      </c>
    </row>
    <row r="13" spans="1:15" x14ac:dyDescent="0.25">
      <c r="A13" s="67" t="s">
        <v>21</v>
      </c>
      <c r="B13" s="13">
        <v>15581.741282999999</v>
      </c>
      <c r="C13" s="13">
        <v>18213.041872000002</v>
      </c>
      <c r="D13" s="72">
        <v>1830</v>
      </c>
      <c r="E13" s="13">
        <f t="shared" ref="E13:E29" si="2">AVERAGE(B13:B14)</f>
        <v>14635.2709765</v>
      </c>
      <c r="F13" s="13">
        <f t="shared" ref="F13:F29" si="3">AVERAGE(C13:C14)</f>
        <v>16732.345263499999</v>
      </c>
      <c r="G13" s="56">
        <v>20400</v>
      </c>
      <c r="H13" s="22"/>
      <c r="I13" s="22"/>
      <c r="J13" s="4">
        <v>1830</v>
      </c>
      <c r="K13" s="23">
        <f xml:space="preserve"> 100*((E13 + F13)/(E$83 + F$83))/'[1]Population&amp;output'!C13</f>
        <v>15.283073980297086</v>
      </c>
      <c r="L13" s="23">
        <f xml:space="preserve"> 100*(G13/$H$83)/'Population&amp;output'!C13</f>
        <v>8.3569366584344333</v>
      </c>
      <c r="M13" s="22"/>
      <c r="N13" s="21"/>
    </row>
    <row r="14" spans="1:15" x14ac:dyDescent="0.25">
      <c r="A14" s="67" t="s">
        <v>22</v>
      </c>
      <c r="B14" s="13">
        <v>13688.800670000001</v>
      </c>
      <c r="C14" s="13">
        <v>15251.648655000001</v>
      </c>
      <c r="D14" s="72">
        <v>1831</v>
      </c>
      <c r="E14" s="13">
        <f t="shared" si="2"/>
        <v>12068.0100425</v>
      </c>
      <c r="F14" s="13">
        <f t="shared" si="3"/>
        <v>13376.596429500001</v>
      </c>
      <c r="G14" s="56">
        <v>25800</v>
      </c>
      <c r="H14" s="22"/>
      <c r="I14" s="22"/>
      <c r="J14" s="4">
        <v>1831</v>
      </c>
      <c r="K14" s="23">
        <f xml:space="preserve"> 100*((E14 + F14)/(E$83 + F$83))/'[1]Population&amp;output'!C14</f>
        <v>12.210230334230502</v>
      </c>
      <c r="L14" s="23">
        <f xml:space="preserve"> 100*(G14/$H$83)/'Population&amp;output'!C14</f>
        <v>10.409636580628554</v>
      </c>
      <c r="M14" s="22"/>
      <c r="N14" s="21"/>
    </row>
    <row r="15" spans="1:15" x14ac:dyDescent="0.25">
      <c r="A15" s="67" t="s">
        <v>23</v>
      </c>
      <c r="B15" s="13">
        <v>10447.219415</v>
      </c>
      <c r="C15" s="13">
        <v>11501.544204</v>
      </c>
      <c r="D15" s="72">
        <v>1832</v>
      </c>
      <c r="E15" s="13">
        <f t="shared" si="2"/>
        <v>13270.175572</v>
      </c>
      <c r="F15" s="13">
        <f t="shared" si="3"/>
        <v>13655.0471705</v>
      </c>
      <c r="G15" s="56">
        <v>29700</v>
      </c>
      <c r="H15" s="22"/>
      <c r="I15" s="22"/>
      <c r="J15" s="4">
        <v>1832</v>
      </c>
      <c r="K15" s="23">
        <f xml:space="preserve"> 100*((E15 + F15)/(E$83 + F$83))/'[1]Population&amp;output'!C15</f>
        <v>12.726426595080291</v>
      </c>
      <c r="L15" s="23">
        <f xml:space="preserve"> 100*(G15/$H$83)/'Population&amp;output'!C15</f>
        <v>11.802971680868595</v>
      </c>
      <c r="M15" s="22"/>
      <c r="N15" s="35" t="s">
        <v>14</v>
      </c>
    </row>
    <row r="16" spans="1:15" x14ac:dyDescent="0.25">
      <c r="A16" s="67" t="s">
        <v>24</v>
      </c>
      <c r="B16" s="13">
        <v>16093.131729000001</v>
      </c>
      <c r="C16" s="13">
        <v>15808.550137</v>
      </c>
      <c r="D16" s="72">
        <v>1833</v>
      </c>
      <c r="E16" s="13">
        <f t="shared" si="2"/>
        <v>14236.502104499999</v>
      </c>
      <c r="F16" s="13">
        <f t="shared" si="3"/>
        <v>13643.226623499999</v>
      </c>
      <c r="G16" s="56">
        <v>30100</v>
      </c>
      <c r="H16" s="22"/>
      <c r="I16" s="22"/>
      <c r="J16" s="4">
        <v>1833</v>
      </c>
      <c r="K16" s="23">
        <f xml:space="preserve"> 100*((E16 + F16)/(E$83 + F$83))/'[1]Population&amp;output'!C16</f>
        <v>12.980023760342982</v>
      </c>
      <c r="L16" s="23">
        <f xml:space="preserve"> 100*(G16/$H$83)/'Population&amp;output'!C16</f>
        <v>11.782601319711992</v>
      </c>
      <c r="M16" s="22"/>
      <c r="N16" s="36" t="s">
        <v>94</v>
      </c>
    </row>
    <row r="17" spans="1:14" x14ac:dyDescent="0.25">
      <c r="A17" s="67" t="s">
        <v>25</v>
      </c>
      <c r="B17" s="13">
        <v>12379.87248</v>
      </c>
      <c r="C17" s="13">
        <v>11477.903109999999</v>
      </c>
      <c r="D17" s="72">
        <v>1834</v>
      </c>
      <c r="E17" s="13">
        <f t="shared" si="2"/>
        <v>13478.130668</v>
      </c>
      <c r="F17" s="13">
        <f t="shared" si="3"/>
        <v>12193.079105999999</v>
      </c>
      <c r="G17" s="56">
        <v>30700</v>
      </c>
      <c r="H17" s="22"/>
      <c r="I17" s="22"/>
      <c r="J17" s="4">
        <v>1834</v>
      </c>
      <c r="K17" s="23">
        <f xml:space="preserve"> 100*((E17 + F17)/(E$83 + F$83))/'[1]Population&amp;output'!C17</f>
        <v>11.769056164193668</v>
      </c>
      <c r="L17" s="23">
        <f xml:space="preserve"> 100*(G17/$H$83)/'Population&amp;output'!C17</f>
        <v>11.833723537046582</v>
      </c>
      <c r="M17" s="22"/>
      <c r="N17" s="36" t="s">
        <v>103</v>
      </c>
    </row>
    <row r="18" spans="1:14" x14ac:dyDescent="0.25">
      <c r="A18" s="67" t="s">
        <v>26</v>
      </c>
      <c r="B18" s="13">
        <v>14576.388856</v>
      </c>
      <c r="C18" s="13">
        <v>12908.255101999999</v>
      </c>
      <c r="D18" s="72">
        <v>1835</v>
      </c>
      <c r="E18" s="13">
        <f t="shared" si="2"/>
        <v>14314.9995855</v>
      </c>
      <c r="F18" s="13">
        <f t="shared" si="3"/>
        <v>13624.099279499998</v>
      </c>
      <c r="G18" s="56">
        <v>30700</v>
      </c>
      <c r="H18" s="22"/>
      <c r="I18" s="22"/>
      <c r="J18" s="4">
        <v>1835</v>
      </c>
      <c r="K18" s="23">
        <f xml:space="preserve"> 100*((E18 + F18)/(E$83 + F$83))/'[1]Population&amp;output'!C18</f>
        <v>12.615881269823843</v>
      </c>
      <c r="L18" s="23">
        <f xml:space="preserve"> 100*(G18/$H$83)/'Population&amp;output'!C18</f>
        <v>11.655510979019395</v>
      </c>
      <c r="M18" s="22"/>
      <c r="N18" s="36" t="s">
        <v>107</v>
      </c>
    </row>
    <row r="19" spans="1:14" x14ac:dyDescent="0.25">
      <c r="A19" s="67" t="s">
        <v>27</v>
      </c>
      <c r="B19" s="13">
        <v>14053.610315</v>
      </c>
      <c r="C19" s="13">
        <v>14339.943456999999</v>
      </c>
      <c r="D19" s="72">
        <v>1836</v>
      </c>
      <c r="E19" s="13">
        <f t="shared" si="2"/>
        <v>14728.932889</v>
      </c>
      <c r="F19" s="13">
        <f t="shared" si="3"/>
        <v>14159.725587999999</v>
      </c>
      <c r="G19" s="56">
        <v>33600</v>
      </c>
      <c r="H19" s="22"/>
      <c r="I19" s="22"/>
      <c r="J19" s="4">
        <v>1836</v>
      </c>
      <c r="K19" s="23">
        <f xml:space="preserve"> 100*((E19 + F19)/(E$83 + F$83))/'[1]Population&amp;output'!C19</f>
        <v>12.848928854995453</v>
      </c>
      <c r="L19" s="23">
        <f xml:space="preserve"> 100*(G19/$H$83)/'Population&amp;output'!C19</f>
        <v>12.565117981437467</v>
      </c>
      <c r="M19" s="22"/>
    </row>
    <row r="20" spans="1:14" x14ac:dyDescent="0.25">
      <c r="A20" s="67" t="s">
        <v>28</v>
      </c>
      <c r="B20" s="13">
        <v>15404.255463</v>
      </c>
      <c r="C20" s="13">
        <v>13979.507718999999</v>
      </c>
      <c r="D20" s="72">
        <v>1837</v>
      </c>
      <c r="E20" s="13">
        <f t="shared" si="2"/>
        <v>13737.9170825</v>
      </c>
      <c r="F20" s="13">
        <f t="shared" si="3"/>
        <v>16449.594914500001</v>
      </c>
      <c r="G20" s="56">
        <v>36500</v>
      </c>
      <c r="H20" s="22"/>
      <c r="I20" s="22"/>
      <c r="J20" s="4">
        <v>1837</v>
      </c>
      <c r="K20" s="23">
        <f xml:space="preserve"> 100*((E20 + F20)/(E$83 + F$83))/'[1]Population&amp;output'!C20</f>
        <v>13.223704050665837</v>
      </c>
      <c r="L20" s="23">
        <f xml:space="preserve"> 100*(G20/$H$83)/'Population&amp;output'!C20</f>
        <v>13.443316036350366</v>
      </c>
      <c r="M20" s="22"/>
      <c r="N20" s="36"/>
    </row>
    <row r="21" spans="1:14" x14ac:dyDescent="0.25">
      <c r="A21" s="67" t="s">
        <v>29</v>
      </c>
      <c r="B21" s="13">
        <v>12071.578702000001</v>
      </c>
      <c r="C21" s="13">
        <v>18919.682110000002</v>
      </c>
      <c r="D21" s="72">
        <v>1838</v>
      </c>
      <c r="E21" s="13">
        <f t="shared" si="2"/>
        <v>14178.6648365</v>
      </c>
      <c r="F21" s="13">
        <f t="shared" si="3"/>
        <v>18525.376361000002</v>
      </c>
      <c r="G21" s="56">
        <v>39500</v>
      </c>
      <c r="H21" s="22"/>
      <c r="I21" s="22"/>
      <c r="J21" s="4">
        <v>1838</v>
      </c>
      <c r="K21" s="23">
        <f xml:space="preserve"> 100*((E21 + F21)/(E$83 + F$83))/'[1]Population&amp;output'!C21</f>
        <v>14.110449362677491</v>
      </c>
      <c r="L21" s="23">
        <f xml:space="preserve"> 100*(G21/$H$83)/'Population&amp;output'!C21</f>
        <v>14.329276489201163</v>
      </c>
      <c r="M21" s="22"/>
      <c r="N21" s="36"/>
    </row>
    <row r="22" spans="1:14" x14ac:dyDescent="0.25">
      <c r="A22" s="67" t="s">
        <v>30</v>
      </c>
      <c r="B22" s="13">
        <v>16285.750970999999</v>
      </c>
      <c r="C22" s="13">
        <v>18131.070612</v>
      </c>
      <c r="D22" s="72">
        <v>1839</v>
      </c>
      <c r="E22" s="13">
        <f t="shared" si="2"/>
        <v>17541.332301499999</v>
      </c>
      <c r="F22" s="13">
        <f t="shared" si="3"/>
        <v>20906.650226999998</v>
      </c>
      <c r="G22" s="56">
        <v>39700</v>
      </c>
      <c r="H22" s="13">
        <v>39581</v>
      </c>
      <c r="I22" s="13"/>
      <c r="J22" s="4">
        <v>1839</v>
      </c>
      <c r="K22" s="23">
        <f xml:space="preserve"> 100*((E22 + F22)/(E$83 + F$83))/'[1]Population&amp;output'!C22</f>
        <v>16.337420562568404</v>
      </c>
      <c r="L22" s="23">
        <f xml:space="preserve"> 100*(H22/$H$83)/'Population&amp;output'!C22</f>
        <v>14.141140550163842</v>
      </c>
      <c r="M22" s="22"/>
    </row>
    <row r="23" spans="1:14" x14ac:dyDescent="0.25">
      <c r="A23" s="67" t="s">
        <v>31</v>
      </c>
      <c r="B23" s="13">
        <v>18796.913632</v>
      </c>
      <c r="C23" s="13">
        <v>23682.229842000001</v>
      </c>
      <c r="D23" s="72">
        <v>1840</v>
      </c>
      <c r="E23" s="13">
        <f t="shared" si="2"/>
        <v>18735.8062135</v>
      </c>
      <c r="F23" s="13">
        <f t="shared" si="3"/>
        <v>23227.207667499999</v>
      </c>
      <c r="G23" s="57"/>
      <c r="H23" s="13">
        <v>40490</v>
      </c>
      <c r="I23" s="13"/>
      <c r="J23" s="4">
        <v>1840</v>
      </c>
      <c r="K23" s="23">
        <f xml:space="preserve"> 100*((E23 + F23)/(E$83 + F$83))/'[1]Population&amp;output'!C23</f>
        <v>17.562126942030627</v>
      </c>
      <c r="L23" s="23">
        <f xml:space="preserve"> 100*(H23/$H$83)/'Population&amp;output'!C23</f>
        <v>14.247739292571909</v>
      </c>
      <c r="M23" s="21"/>
      <c r="N23" s="36"/>
    </row>
    <row r="24" spans="1:14" x14ac:dyDescent="0.25">
      <c r="A24" s="67" t="s">
        <v>32</v>
      </c>
      <c r="B24" s="13">
        <v>18674.698795</v>
      </c>
      <c r="C24" s="13">
        <v>22772.185493000001</v>
      </c>
      <c r="D24" s="72">
        <v>1841</v>
      </c>
      <c r="E24" s="13">
        <f t="shared" si="2"/>
        <v>19227.518361000002</v>
      </c>
      <c r="F24" s="13">
        <f t="shared" si="3"/>
        <v>24608.513462000003</v>
      </c>
      <c r="G24" s="57"/>
      <c r="H24" s="13">
        <v>41498</v>
      </c>
      <c r="I24" s="13"/>
      <c r="J24" s="4">
        <v>1841</v>
      </c>
      <c r="K24" s="23">
        <f xml:space="preserve"> 100*((E24 + F24)/(E$83 + F$83))/'[1]Population&amp;output'!C24</f>
        <v>18.070589869002671</v>
      </c>
      <c r="L24" s="23">
        <f xml:space="preserve"> 100*(H24/$H$83)/'Population&amp;output'!C24</f>
        <v>14.383216106105346</v>
      </c>
      <c r="M24" s="21"/>
      <c r="N24" s="36"/>
    </row>
    <row r="25" spans="1:14" x14ac:dyDescent="0.25">
      <c r="A25" s="67" t="s">
        <v>33</v>
      </c>
      <c r="B25" s="13">
        <v>19780.337927</v>
      </c>
      <c r="C25" s="13">
        <v>26444.841431000001</v>
      </c>
      <c r="D25" s="72">
        <v>1842</v>
      </c>
      <c r="E25" s="13">
        <f t="shared" si="2"/>
        <v>18882.697135499999</v>
      </c>
      <c r="F25" s="13">
        <f t="shared" si="3"/>
        <v>27779.052451</v>
      </c>
      <c r="G25" s="57"/>
      <c r="H25" s="13">
        <v>47319</v>
      </c>
      <c r="I25" s="13"/>
      <c r="J25" s="4">
        <v>1842</v>
      </c>
      <c r="K25" s="23">
        <f xml:space="preserve"> 100*((E25 + F25)/(E$83 + F$83))/'[1]Population&amp;output'!C25</f>
        <v>18.945036784924014</v>
      </c>
      <c r="L25" s="23">
        <f xml:space="preserve"> 100*(H25/$H$83)/'Population&amp;output'!C25</f>
        <v>16.15316896509054</v>
      </c>
      <c r="M25" s="21"/>
      <c r="N25" s="36"/>
    </row>
    <row r="26" spans="1:14" x14ac:dyDescent="0.25">
      <c r="A26" s="67" t="s">
        <v>34</v>
      </c>
      <c r="B26" s="13">
        <v>17985.056344000001</v>
      </c>
      <c r="C26" s="13">
        <v>29113.263470999998</v>
      </c>
      <c r="D26" s="72">
        <v>1843</v>
      </c>
      <c r="E26" s="13">
        <f t="shared" si="2"/>
        <v>19282.545665500002</v>
      </c>
      <c r="F26" s="13">
        <f t="shared" si="3"/>
        <v>27530.25158</v>
      </c>
      <c r="G26" s="57"/>
      <c r="H26" s="13">
        <v>51803</v>
      </c>
      <c r="I26" s="13"/>
      <c r="J26" s="4">
        <v>1843</v>
      </c>
      <c r="K26" s="23">
        <f xml:space="preserve"> 100*((E26 + F26)/(E$83 + F$83))/'[1]Population&amp;output'!C26</f>
        <v>18.717946709930462</v>
      </c>
      <c r="L26" s="23">
        <f xml:space="preserve"> 100*(H26/$H$83)/'Population&amp;output'!C26</f>
        <v>17.415512876619733</v>
      </c>
      <c r="M26" s="21"/>
    </row>
    <row r="27" spans="1:14" x14ac:dyDescent="0.25">
      <c r="A27" s="67" t="s">
        <v>35</v>
      </c>
      <c r="B27" s="13">
        <v>20580.034986999999</v>
      </c>
      <c r="C27" s="13">
        <v>25947.239689000002</v>
      </c>
      <c r="D27" s="72">
        <v>1844</v>
      </c>
      <c r="E27" s="13">
        <f t="shared" si="2"/>
        <v>22427.959064999999</v>
      </c>
      <c r="F27" s="13">
        <f t="shared" si="3"/>
        <v>25790.9331705</v>
      </c>
      <c r="G27" s="57"/>
      <c r="H27" s="13">
        <v>53832</v>
      </c>
      <c r="I27" s="13"/>
      <c r="J27" s="4">
        <v>1844</v>
      </c>
      <c r="K27" s="23">
        <f xml:space="preserve"> 100*((E27 + F27)/(E$83 + F$83))/'[1]Population&amp;output'!C27</f>
        <v>18.989103920669272</v>
      </c>
      <c r="L27" s="23">
        <f xml:space="preserve"> 100*(H27/$H$83)/'Population&amp;output'!C27</f>
        <v>17.824423874635119</v>
      </c>
      <c r="M27" s="21"/>
    </row>
    <row r="28" spans="1:14" x14ac:dyDescent="0.25">
      <c r="A28" s="67" t="s">
        <v>36</v>
      </c>
      <c r="B28" s="13">
        <v>24275.883142999999</v>
      </c>
      <c r="C28" s="13">
        <v>25634.626651999999</v>
      </c>
      <c r="D28" s="72">
        <v>1845</v>
      </c>
      <c r="E28" s="13">
        <f t="shared" si="2"/>
        <v>24984.778586499997</v>
      </c>
      <c r="F28" s="13">
        <f t="shared" si="3"/>
        <v>25049.111665</v>
      </c>
      <c r="G28" s="57"/>
      <c r="H28" s="13">
        <v>57441</v>
      </c>
      <c r="I28" s="13"/>
      <c r="J28" s="4">
        <v>1845</v>
      </c>
      <c r="K28" s="23">
        <f xml:space="preserve"> 100*((E28 + F28)/(E$83 + F$83))/'[1]Population&amp;output'!C28</f>
        <v>19.407944836631618</v>
      </c>
      <c r="L28" s="23">
        <f xml:space="preserve"> 100*(H28/$H$83)/'Population&amp;output'!C28</f>
        <v>18.733762633494031</v>
      </c>
      <c r="M28" s="21"/>
    </row>
    <row r="29" spans="1:14" x14ac:dyDescent="0.25">
      <c r="A29" s="67" t="s">
        <v>37</v>
      </c>
      <c r="B29" s="13">
        <v>25693.674029999998</v>
      </c>
      <c r="C29" s="13">
        <v>24463.596678000002</v>
      </c>
      <c r="D29" s="72">
        <v>1846</v>
      </c>
      <c r="E29" s="13">
        <f t="shared" si="2"/>
        <v>26228.949718999997</v>
      </c>
      <c r="F29" s="13">
        <f t="shared" si="3"/>
        <v>25571.582285500001</v>
      </c>
      <c r="G29" s="57"/>
      <c r="H29" s="13">
        <v>56937</v>
      </c>
      <c r="I29" s="13"/>
      <c r="J29" s="4">
        <v>1846</v>
      </c>
      <c r="K29" s="23">
        <f xml:space="preserve"> 100*((E29 + F29)/(E$83 + F$83))/'[1]Population&amp;output'!C29</f>
        <v>19.790112992438825</v>
      </c>
      <c r="L29" s="23">
        <f xml:space="preserve"> 100*(H29/$H$83)/'Population&amp;output'!C29</f>
        <v>18.289270277655298</v>
      </c>
      <c r="M29" s="21"/>
    </row>
    <row r="30" spans="1:14" x14ac:dyDescent="0.25">
      <c r="A30" s="67" t="s">
        <v>38</v>
      </c>
      <c r="B30" s="13">
        <v>26764.225407999998</v>
      </c>
      <c r="C30" s="13">
        <v>26679.567892999999</v>
      </c>
      <c r="D30" s="72">
        <v>1847</v>
      </c>
      <c r="E30" s="13">
        <f t="shared" ref="E30:E68" si="4">AVERAGE(B30:B31)</f>
        <v>25444.4724585</v>
      </c>
      <c r="F30" s="13">
        <f t="shared" ref="F30:F67" si="5">AVERAGE(C30:C31)</f>
        <v>26026.253022500001</v>
      </c>
      <c r="G30" s="57"/>
      <c r="H30" s="13">
        <v>57007</v>
      </c>
      <c r="I30" s="13"/>
      <c r="J30" s="4">
        <v>1847</v>
      </c>
      <c r="K30" s="23">
        <f xml:space="preserve"> 100*((E30 + F30)/(E$83 + F$83))/'[1]Population&amp;output'!C30</f>
        <v>19.366300023671396</v>
      </c>
      <c r="L30" s="23">
        <f xml:space="preserve"> 100*(H30/$H$83)/'Population&amp;output'!C30</f>
        <v>18.034424850882168</v>
      </c>
      <c r="M30" s="21"/>
    </row>
    <row r="31" spans="1:14" x14ac:dyDescent="0.25">
      <c r="A31" s="67" t="s">
        <v>39</v>
      </c>
      <c r="B31" s="13">
        <v>24124.719508999999</v>
      </c>
      <c r="C31" s="13">
        <v>25372.938151999999</v>
      </c>
      <c r="D31" s="72">
        <v>1848</v>
      </c>
      <c r="E31" s="13">
        <f t="shared" si="4"/>
        <v>24664.499410500001</v>
      </c>
      <c r="F31" s="13">
        <f t="shared" si="5"/>
        <v>26831.032180999999</v>
      </c>
      <c r="G31" s="57"/>
      <c r="H31" s="13">
        <v>54756</v>
      </c>
      <c r="I31" s="13"/>
      <c r="J31" s="4">
        <v>1848</v>
      </c>
      <c r="K31" s="23">
        <f xml:space="preserve"> 100*((E31 + F31)/(E$83 + F$83))/'[1]Population&amp;output'!C31</f>
        <v>19.083856697730596</v>
      </c>
      <c r="L31" s="23">
        <f xml:space="preserve"> 100*(H31/$H$83)/'Population&amp;output'!C31</f>
        <v>17.061454782215385</v>
      </c>
      <c r="M31" s="21"/>
      <c r="N31" s="21"/>
    </row>
    <row r="32" spans="1:14" x14ac:dyDescent="0.25">
      <c r="A32" s="67" t="s">
        <v>40</v>
      </c>
      <c r="B32" s="13">
        <v>25204.279311999999</v>
      </c>
      <c r="C32" s="13">
        <v>28289.126209999999</v>
      </c>
      <c r="D32" s="72">
        <v>1849</v>
      </c>
      <c r="E32" s="13">
        <f t="shared" si="4"/>
        <v>26091.057870999997</v>
      </c>
      <c r="F32" s="13">
        <f t="shared" si="5"/>
        <v>28619.357840999997</v>
      </c>
      <c r="G32" s="57"/>
      <c r="H32" s="13">
        <v>55763</v>
      </c>
      <c r="I32" s="13"/>
      <c r="J32" s="4">
        <v>1849</v>
      </c>
      <c r="K32" s="23">
        <f xml:space="preserve"> 100*((E32 + F32)/(E$83 + F$83))/'[1]Population&amp;output'!C32</f>
        <v>19.971678629237044</v>
      </c>
      <c r="L32" s="23">
        <f xml:space="preserve"> 100*(H32/$H$83)/'Population&amp;output'!C32</f>
        <v>17.11506009440652</v>
      </c>
      <c r="M32" s="21"/>
      <c r="N32" s="21"/>
    </row>
    <row r="33" spans="1:14" x14ac:dyDescent="0.25">
      <c r="A33" s="67" t="s">
        <v>41</v>
      </c>
      <c r="B33" s="13">
        <v>26977.836429999999</v>
      </c>
      <c r="C33" s="13">
        <v>28949.589472</v>
      </c>
      <c r="D33" s="72">
        <v>1850</v>
      </c>
      <c r="E33" s="13">
        <f t="shared" si="4"/>
        <v>29255.3005615</v>
      </c>
      <c r="F33" s="13">
        <f t="shared" si="5"/>
        <v>31087.088734500001</v>
      </c>
      <c r="G33" s="57"/>
      <c r="H33" s="22">
        <v>56182</v>
      </c>
      <c r="I33" s="22"/>
      <c r="J33" s="4">
        <v>1850</v>
      </c>
      <c r="K33" s="23">
        <f xml:space="preserve"> 100*((E33 + F33)/(E$83 + F$83))/'[1]Population&amp;output'!C33</f>
        <v>21.693658262855589</v>
      </c>
      <c r="L33" s="23">
        <f xml:space="preserve"> 100*(H33/$H$83)/'Population&amp;output'!C33</f>
        <v>16.982250049672551</v>
      </c>
      <c r="M33" s="21"/>
      <c r="N33" s="21"/>
    </row>
    <row r="34" spans="1:14" x14ac:dyDescent="0.25">
      <c r="A34" s="67" t="s">
        <v>42</v>
      </c>
      <c r="B34" s="13">
        <v>31532.764693000001</v>
      </c>
      <c r="C34" s="13">
        <v>33224.587997000002</v>
      </c>
      <c r="D34" s="72">
        <v>1851</v>
      </c>
      <c r="E34" s="13">
        <f t="shared" si="4"/>
        <v>33659.793270499998</v>
      </c>
      <c r="F34" s="13">
        <f t="shared" si="5"/>
        <v>37989.684823999996</v>
      </c>
      <c r="G34" s="57"/>
      <c r="H34" s="22">
        <v>56037</v>
      </c>
      <c r="I34" s="22"/>
      <c r="J34" s="4">
        <v>1851</v>
      </c>
      <c r="K34" s="23">
        <f xml:space="preserve"> 100*((E34 + F34)/(E$83 + F$83))/'[1]Population&amp;output'!C34</f>
        <v>25.370552650178677</v>
      </c>
      <c r="L34" s="23">
        <f xml:space="preserve"> 100*(H34/$H$83)/'Population&amp;output'!C34</f>
        <v>16.68320617057924</v>
      </c>
      <c r="M34" s="21"/>
      <c r="N34" s="21"/>
    </row>
    <row r="35" spans="1:14" x14ac:dyDescent="0.25">
      <c r="A35" s="67" t="s">
        <v>43</v>
      </c>
      <c r="B35" s="13">
        <v>35786.821848</v>
      </c>
      <c r="C35" s="13">
        <v>42754.781650999998</v>
      </c>
      <c r="D35" s="72">
        <v>1852</v>
      </c>
      <c r="E35" s="13">
        <f t="shared" si="4"/>
        <v>36088.926928000001</v>
      </c>
      <c r="F35" s="13">
        <f t="shared" si="5"/>
        <v>37204.143528499997</v>
      </c>
      <c r="G35" s="57"/>
      <c r="H35" s="22">
        <v>66700</v>
      </c>
      <c r="I35" s="22"/>
      <c r="J35" s="4">
        <v>1852</v>
      </c>
      <c r="K35" s="23">
        <f xml:space="preserve"> 100*((E35 + F35)/(E$83 + F$83))/'[1]Population&amp;output'!C35</f>
        <v>25.56047288264303</v>
      </c>
      <c r="L35" s="23">
        <f xml:space="preserve"> 100*(H35/$H$83)/'Population&amp;output'!C35</f>
        <v>19.557779520417228</v>
      </c>
      <c r="M35" s="21"/>
      <c r="N35" s="21"/>
    </row>
    <row r="36" spans="1:14" x14ac:dyDescent="0.25">
      <c r="A36" s="67" t="s">
        <v>44</v>
      </c>
      <c r="B36" s="13">
        <v>36391.032008000002</v>
      </c>
      <c r="C36" s="13">
        <v>31653.505406</v>
      </c>
      <c r="D36" s="72">
        <v>1853</v>
      </c>
      <c r="E36" s="13">
        <f t="shared" si="4"/>
        <v>35453.743833</v>
      </c>
      <c r="F36" s="13">
        <f t="shared" si="5"/>
        <v>33943.997230499997</v>
      </c>
      <c r="G36" s="57"/>
      <c r="H36" s="22">
        <v>65600</v>
      </c>
      <c r="I36" s="22"/>
      <c r="J36" s="4">
        <v>1853</v>
      </c>
      <c r="K36" s="23">
        <f xml:space="preserve"> 100*((E36 + F36)/(E$83 + F$83))/'[1]Population&amp;output'!C36</f>
        <v>23.838685689158524</v>
      </c>
      <c r="L36" s="23">
        <f xml:space="preserve"> 100*(H36/$H$83)/'Population&amp;output'!C36</f>
        <v>18.946480902255921</v>
      </c>
      <c r="M36" s="21"/>
      <c r="N36" s="21"/>
    </row>
    <row r="37" spans="1:14" x14ac:dyDescent="0.25">
      <c r="A37" s="67" t="s">
        <v>45</v>
      </c>
      <c r="B37" s="13">
        <v>34516.455657999999</v>
      </c>
      <c r="C37" s="13">
        <v>36234.489054999998</v>
      </c>
      <c r="D37" s="72">
        <v>1854</v>
      </c>
      <c r="E37" s="13">
        <f t="shared" si="4"/>
        <v>35250.967069999999</v>
      </c>
      <c r="F37" s="13">
        <f t="shared" si="5"/>
        <v>37487.404421500003</v>
      </c>
      <c r="G37" s="57"/>
      <c r="H37" s="22">
        <v>76400</v>
      </c>
      <c r="I37" s="22"/>
      <c r="J37" s="4">
        <v>1854</v>
      </c>
      <c r="K37" s="23">
        <f xml:space="preserve"> 100*((E37 + F37)/(E$83 + F$83))/'[1]Population&amp;output'!C37</f>
        <v>24.607100141098471</v>
      </c>
      <c r="L37" s="23">
        <f xml:space="preserve"> 100*(H37/$H$83)/'Population&amp;output'!C37</f>
        <v>21.730912610272231</v>
      </c>
      <c r="M37" s="21"/>
      <c r="N37" s="21"/>
    </row>
    <row r="38" spans="1:14" x14ac:dyDescent="0.25">
      <c r="A38" s="67" t="s">
        <v>46</v>
      </c>
      <c r="B38" s="13">
        <v>35985.478481999999</v>
      </c>
      <c r="C38" s="13">
        <v>38740.319788000001</v>
      </c>
      <c r="D38" s="72">
        <v>1855</v>
      </c>
      <c r="E38" s="13">
        <f t="shared" si="4"/>
        <v>37313.692618000001</v>
      </c>
      <c r="F38" s="13">
        <f t="shared" si="5"/>
        <v>39491.484247500004</v>
      </c>
      <c r="G38" s="57"/>
      <c r="H38" s="22">
        <v>80100</v>
      </c>
      <c r="I38" s="22"/>
      <c r="J38" s="4">
        <v>1855</v>
      </c>
      <c r="K38" s="23">
        <f xml:space="preserve"> 100*((E38 + F38)/(E$83 + F$83))/'[1]Population&amp;output'!C38</f>
        <v>25.59126574904657</v>
      </c>
      <c r="L38" s="23">
        <f xml:space="preserve"> 100*(H38/$H$83)/'Population&amp;output'!C38</f>
        <v>22.439931811011611</v>
      </c>
      <c r="M38" s="21"/>
      <c r="N38" s="21"/>
    </row>
    <row r="39" spans="1:14" x14ac:dyDescent="0.25">
      <c r="A39" s="67" t="s">
        <v>47</v>
      </c>
      <c r="B39" s="13">
        <v>38641.906754000003</v>
      </c>
      <c r="C39" s="13">
        <v>40242.648707</v>
      </c>
      <c r="D39" s="72">
        <v>1856</v>
      </c>
      <c r="E39" s="13">
        <f t="shared" si="4"/>
        <v>43899.160738999999</v>
      </c>
      <c r="F39" s="13">
        <f t="shared" si="5"/>
        <v>40308.306071999999</v>
      </c>
      <c r="G39" s="57"/>
      <c r="H39" s="22">
        <v>87500</v>
      </c>
      <c r="I39" s="22"/>
      <c r="J39" s="4">
        <v>1856</v>
      </c>
      <c r="K39" s="23">
        <f xml:space="preserve"> 100*((E39 + F39)/(E$83 + F$83))/'[1]Population&amp;output'!C39</f>
        <v>27.634122089757021</v>
      </c>
      <c r="L39" s="23">
        <f xml:space="preserve"> 100*(H39/$H$83)/'Population&amp;output'!C39</f>
        <v>24.142979515613451</v>
      </c>
      <c r="M39" s="21"/>
      <c r="N39" s="21"/>
    </row>
    <row r="40" spans="1:14" x14ac:dyDescent="0.25">
      <c r="A40" s="67" t="s">
        <v>48</v>
      </c>
      <c r="B40" s="13">
        <v>49156.414724000002</v>
      </c>
      <c r="C40" s="13">
        <v>40373.963436999999</v>
      </c>
      <c r="D40" s="72">
        <v>1857</v>
      </c>
      <c r="E40" s="13">
        <f t="shared" si="4"/>
        <v>49451.710955500006</v>
      </c>
      <c r="F40" s="13">
        <f t="shared" si="5"/>
        <v>46064.810171499994</v>
      </c>
      <c r="G40" s="57"/>
      <c r="H40" s="22">
        <v>111200</v>
      </c>
      <c r="I40" s="22"/>
      <c r="J40" s="4">
        <v>1857</v>
      </c>
      <c r="K40" s="23">
        <f xml:space="preserve"> 100*((E40 + F40)/(E$83 + F$83))/'[1]Population&amp;output'!C40</f>
        <v>30.871569912020259</v>
      </c>
      <c r="L40" s="23">
        <f xml:space="preserve"> 100*(H40/$H$83)/'Population&amp;output'!C40</f>
        <v>30.218489352228655</v>
      </c>
      <c r="M40" s="21"/>
      <c r="N40" s="21"/>
    </row>
    <row r="41" spans="1:14" x14ac:dyDescent="0.25">
      <c r="A41" s="67" t="s">
        <v>49</v>
      </c>
      <c r="B41" s="13">
        <v>49747.007187000003</v>
      </c>
      <c r="C41" s="13">
        <v>51755.656905999997</v>
      </c>
      <c r="D41" s="72">
        <v>1858</v>
      </c>
      <c r="E41" s="13">
        <f t="shared" si="4"/>
        <v>48333.501331000007</v>
      </c>
      <c r="F41" s="13">
        <f t="shared" si="5"/>
        <v>52237.118786999999</v>
      </c>
      <c r="G41" s="57"/>
      <c r="H41" s="22">
        <v>108100</v>
      </c>
      <c r="I41" s="22"/>
      <c r="J41" s="4">
        <v>1858</v>
      </c>
      <c r="K41" s="23">
        <f xml:space="preserve"> 100*((E41 + F41)/(E$83 + F$83))/'[1]Population&amp;output'!C41</f>
        <v>32.017154711092573</v>
      </c>
      <c r="L41" s="23">
        <f xml:space="preserve"> 100*(H41/$H$83)/'Population&amp;output'!C41</f>
        <v>28.935103768938919</v>
      </c>
      <c r="M41" s="21"/>
      <c r="N41" s="21"/>
    </row>
    <row r="42" spans="1:14" x14ac:dyDescent="0.25">
      <c r="A42" s="67" t="s">
        <v>50</v>
      </c>
      <c r="B42" s="13">
        <v>46919.995475000003</v>
      </c>
      <c r="C42" s="13">
        <v>52718.580668000002</v>
      </c>
      <c r="D42" s="72">
        <v>1859</v>
      </c>
      <c r="E42" s="13">
        <f t="shared" si="4"/>
        <v>47166.032918500001</v>
      </c>
      <c r="F42" s="13">
        <f t="shared" si="5"/>
        <v>52662.366218499999</v>
      </c>
      <c r="G42" s="57"/>
      <c r="H42" s="22">
        <v>110300</v>
      </c>
      <c r="I42" s="22"/>
      <c r="J42" s="4">
        <v>1859</v>
      </c>
      <c r="K42" s="23">
        <f xml:space="preserve"> 100*((E42 + F42)/(E$83 + F$83))/'[1]Population&amp;output'!C42</f>
        <v>31.299568234580217</v>
      </c>
      <c r="L42" s="23">
        <f xml:space="preserve"> 100*(H42/$H$83)/'Population&amp;output'!C42</f>
        <v>29.076859370752928</v>
      </c>
      <c r="M42" s="21"/>
      <c r="N42" s="21"/>
    </row>
    <row r="43" spans="1:14" x14ac:dyDescent="0.25">
      <c r="A43" s="67" t="s">
        <v>51</v>
      </c>
      <c r="B43" s="13">
        <v>47412.070361999999</v>
      </c>
      <c r="C43" s="13">
        <v>52606.151768999996</v>
      </c>
      <c r="D43" s="72">
        <v>1860</v>
      </c>
      <c r="E43" s="13">
        <f t="shared" si="4"/>
        <v>50084.747402499997</v>
      </c>
      <c r="F43" s="13">
        <f t="shared" si="5"/>
        <v>52482.284528499993</v>
      </c>
      <c r="G43" s="57"/>
      <c r="H43" s="22">
        <v>111800</v>
      </c>
      <c r="I43" s="22"/>
      <c r="J43" s="4">
        <v>1860</v>
      </c>
      <c r="K43" s="23">
        <f xml:space="preserve"> 100*((E43 + F43)/(E$83 + F$83))/'[1]Population&amp;output'!C43</f>
        <v>31.670976144942159</v>
      </c>
      <c r="L43" s="23">
        <f xml:space="preserve"> 100*(H43/$H$83)/'Population&amp;output'!C43</f>
        <v>29.025733817860583</v>
      </c>
      <c r="M43" s="21"/>
      <c r="N43" s="21"/>
    </row>
    <row r="44" spans="1:14" x14ac:dyDescent="0.25">
      <c r="A44" s="67" t="s">
        <v>52</v>
      </c>
      <c r="B44" s="13">
        <v>52757.424443000004</v>
      </c>
      <c r="C44" s="13">
        <v>52358.417287999997</v>
      </c>
      <c r="D44" s="72">
        <v>1861</v>
      </c>
      <c r="E44" s="13">
        <f t="shared" si="4"/>
        <v>52623.161524000003</v>
      </c>
      <c r="F44" s="13">
        <f t="shared" si="5"/>
        <v>52704.074637500002</v>
      </c>
      <c r="G44" s="57"/>
      <c r="H44" s="22">
        <v>98900</v>
      </c>
      <c r="I44" s="22"/>
      <c r="J44" s="4">
        <v>1861</v>
      </c>
      <c r="K44" s="23">
        <f xml:space="preserve"> 100*((E44 + F44)/(E$83 + F$83))/'[1]Population&amp;output'!C44</f>
        <v>32.034123410559559</v>
      </c>
      <c r="L44" s="23">
        <f xml:space="preserve"> 100*(H44/$H$83)/'Population&amp;output'!C44</f>
        <v>25.290428712502948</v>
      </c>
      <c r="M44" s="21"/>
      <c r="N44" s="21"/>
    </row>
    <row r="45" spans="1:14" x14ac:dyDescent="0.25">
      <c r="A45" s="67" t="s">
        <v>53</v>
      </c>
      <c r="B45" s="13">
        <v>52488.898605000002</v>
      </c>
      <c r="C45" s="13">
        <v>53049.731986999999</v>
      </c>
      <c r="D45" s="72">
        <v>1862</v>
      </c>
      <c r="E45" s="13">
        <f t="shared" si="4"/>
        <v>50415.544040499997</v>
      </c>
      <c r="F45" s="13">
        <f t="shared" si="5"/>
        <v>55024.927410999997</v>
      </c>
      <c r="G45" s="57"/>
      <c r="H45" s="22">
        <v>99300</v>
      </c>
      <c r="I45" s="22"/>
      <c r="J45" s="4">
        <v>1862</v>
      </c>
      <c r="K45" s="23">
        <f xml:space="preserve"> 100*((E45 + F45)/(E$83 + F$83))/'[1]Population&amp;output'!C45</f>
        <v>31.586134832536374</v>
      </c>
      <c r="L45" s="23">
        <f xml:space="preserve"> 100*(H45/$H$83)/'Population&amp;output'!C45</f>
        <v>25.010716760997969</v>
      </c>
      <c r="M45" s="21"/>
      <c r="N45" s="21"/>
    </row>
    <row r="46" spans="1:14" x14ac:dyDescent="0.25">
      <c r="A46" s="67" t="s">
        <v>54</v>
      </c>
      <c r="B46" s="13">
        <v>48342.189476</v>
      </c>
      <c r="C46" s="13">
        <v>57000.122835000002</v>
      </c>
      <c r="D46" s="72">
        <v>1863</v>
      </c>
      <c r="E46" s="13">
        <f t="shared" si="4"/>
        <v>51571.799512500002</v>
      </c>
      <c r="F46" s="13">
        <f t="shared" si="5"/>
        <v>56747.281440000006</v>
      </c>
      <c r="G46" s="57"/>
      <c r="H46" s="22">
        <v>104100</v>
      </c>
      <c r="I46" s="22"/>
      <c r="J46" s="4">
        <v>1863</v>
      </c>
      <c r="K46" s="23">
        <f xml:space="preserve"> 100*((E46 + F46)/(E$83 + F$83))/'[1]Population&amp;output'!C46</f>
        <v>31.956707100710524</v>
      </c>
      <c r="L46" s="23">
        <f xml:space="preserve"> 100*(H46/$H$83)/'Population&amp;output'!C46</f>
        <v>25.822336055910476</v>
      </c>
      <c r="M46" s="21"/>
      <c r="N46" s="21"/>
    </row>
    <row r="47" spans="1:14" x14ac:dyDescent="0.25">
      <c r="A47" s="67" t="s">
        <v>55</v>
      </c>
      <c r="B47" s="13">
        <v>54801.409549000004</v>
      </c>
      <c r="C47" s="13">
        <v>56494.440045000003</v>
      </c>
      <c r="D47" s="72">
        <v>1864</v>
      </c>
      <c r="E47" s="13">
        <f t="shared" si="4"/>
        <v>55898.669088499999</v>
      </c>
      <c r="F47" s="13">
        <f t="shared" si="5"/>
        <v>69920.299469000005</v>
      </c>
      <c r="G47" s="57"/>
      <c r="H47" s="22">
        <v>128900</v>
      </c>
      <c r="I47" s="22"/>
      <c r="J47" s="4">
        <v>1864</v>
      </c>
      <c r="K47" s="23">
        <f xml:space="preserve"> 100*((E47 + F47)/(E$83 + F$83))/'[1]Population&amp;output'!C47</f>
        <v>36.561370057491459</v>
      </c>
      <c r="L47" s="23">
        <f xml:space="preserve"> 100*(H47/$H$83)/'Population&amp;output'!C47</f>
        <v>31.493215287910882</v>
      </c>
      <c r="M47" s="21"/>
      <c r="N47" s="21"/>
    </row>
    <row r="48" spans="1:14" x14ac:dyDescent="0.25">
      <c r="A48" s="67" t="s">
        <v>56</v>
      </c>
      <c r="B48" s="13">
        <v>56995.928628000001</v>
      </c>
      <c r="C48" s="13">
        <v>83346.158893</v>
      </c>
      <c r="D48" s="72">
        <v>1865</v>
      </c>
      <c r="E48" s="13">
        <f t="shared" si="4"/>
        <v>57759.649778499996</v>
      </c>
      <c r="F48" s="13">
        <f t="shared" si="5"/>
        <v>102601.093589</v>
      </c>
      <c r="G48" s="57"/>
      <c r="H48" s="22">
        <v>137200</v>
      </c>
      <c r="I48" s="22"/>
      <c r="J48" s="4">
        <v>1865</v>
      </c>
      <c r="K48" s="23">
        <f xml:space="preserve"> 100*((E48 + F48)/(E$83 + F$83))/'[1]Population&amp;output'!C48</f>
        <v>45.898300262906133</v>
      </c>
      <c r="L48" s="23">
        <f xml:space="preserve"> 100*(H48/$H$83)/'Population&amp;output'!C48</f>
        <v>33.017211900148183</v>
      </c>
      <c r="M48" s="21"/>
      <c r="N48" s="21"/>
    </row>
    <row r="49" spans="1:14" x14ac:dyDescent="0.25">
      <c r="A49" s="67" t="s">
        <v>57</v>
      </c>
      <c r="B49" s="13">
        <v>58523.370928999997</v>
      </c>
      <c r="C49" s="13">
        <v>121856.02828499999</v>
      </c>
      <c r="D49" s="72">
        <v>1866</v>
      </c>
      <c r="E49" s="13">
        <f t="shared" si="4"/>
        <v>61650.107426000002</v>
      </c>
      <c r="F49" s="13">
        <f t="shared" si="5"/>
        <v>121372.913654</v>
      </c>
      <c r="G49" s="57"/>
      <c r="H49" s="22">
        <v>150800</v>
      </c>
      <c r="I49" s="22"/>
      <c r="J49" s="4">
        <v>1866</v>
      </c>
      <c r="K49" s="23">
        <f xml:space="preserve"> 100*((E49 + F49)/(E$83 + F$83))/'[1]Population&amp;output'!C49</f>
        <v>51.592169506875159</v>
      </c>
      <c r="L49" s="23">
        <f xml:space="preserve"> 100*(H49/$H$83)/'Population&amp;output'!C49</f>
        <v>35.741037587795091</v>
      </c>
      <c r="M49" s="21"/>
      <c r="N49" s="21"/>
    </row>
    <row r="50" spans="1:14" x14ac:dyDescent="0.25">
      <c r="A50" s="67" t="s">
        <v>58</v>
      </c>
      <c r="B50" s="13">
        <v>64776.843923</v>
      </c>
      <c r="C50" s="13">
        <v>120889.799023</v>
      </c>
      <c r="D50" s="72">
        <v>1867</v>
      </c>
      <c r="E50" s="13">
        <f t="shared" si="4"/>
        <v>67988.885698500002</v>
      </c>
      <c r="F50" s="13">
        <f t="shared" si="5"/>
        <v>143437.28564050002</v>
      </c>
      <c r="G50" s="57"/>
      <c r="H50" s="22">
        <v>160600</v>
      </c>
      <c r="I50" s="22"/>
      <c r="J50" s="4">
        <v>1867</v>
      </c>
      <c r="K50" s="23">
        <f xml:space="preserve"> 100*((E50 + F50)/(E$83 + F$83))/'[1]Population&amp;output'!C50</f>
        <v>58.697999935219904</v>
      </c>
      <c r="L50" s="23">
        <f xml:space="preserve"> 100*(H50/$H$83)/'Population&amp;output'!C50</f>
        <v>37.488480926399774</v>
      </c>
      <c r="M50" s="21"/>
      <c r="N50" s="21"/>
    </row>
    <row r="51" spans="1:14" x14ac:dyDescent="0.25">
      <c r="A51" s="67" t="s">
        <v>59</v>
      </c>
      <c r="B51" s="13">
        <v>71200.927473999996</v>
      </c>
      <c r="C51" s="13">
        <v>165984.77225800001</v>
      </c>
      <c r="D51" s="72">
        <v>1868</v>
      </c>
      <c r="E51" s="13">
        <f t="shared" si="4"/>
        <v>79366.130879000004</v>
      </c>
      <c r="F51" s="13">
        <f t="shared" si="5"/>
        <v>158439.78547200002</v>
      </c>
      <c r="G51" s="57"/>
      <c r="H51" s="22">
        <v>194100</v>
      </c>
      <c r="I51" s="22"/>
      <c r="J51" s="4">
        <v>1868</v>
      </c>
      <c r="K51" s="23">
        <f xml:space="preserve"> 100*((E51 + F51)/(E$83 + F$83))/'[1]Population&amp;output'!C51</f>
        <v>65.032039240167194</v>
      </c>
      <c r="L51" s="23">
        <f xml:space="preserve"> 100*(H51/$H$83)/'Population&amp;output'!C51</f>
        <v>44.629086395185539</v>
      </c>
      <c r="M51" s="21"/>
      <c r="N51" s="21"/>
    </row>
    <row r="52" spans="1:14" x14ac:dyDescent="0.25">
      <c r="A52" s="67" t="s">
        <v>60</v>
      </c>
      <c r="B52" s="13">
        <v>87531.334283999997</v>
      </c>
      <c r="C52" s="13">
        <v>150894.79868599999</v>
      </c>
      <c r="D52" s="72">
        <v>1869</v>
      </c>
      <c r="E52" s="13">
        <f t="shared" si="4"/>
        <v>90986.838292500004</v>
      </c>
      <c r="F52" s="13">
        <f t="shared" si="5"/>
        <v>146244.45296</v>
      </c>
      <c r="G52" s="57"/>
      <c r="H52" s="22">
        <v>232200</v>
      </c>
      <c r="I52" s="22"/>
      <c r="J52" s="4">
        <v>1869</v>
      </c>
      <c r="K52" s="23">
        <f xml:space="preserve"> 100*((E52 + F52)/(E$83 + F$83))/'[1]Population&amp;output'!C52</f>
        <v>63.890321599919552</v>
      </c>
      <c r="L52" s="23">
        <f xml:space="preserve"> 100*(H52/$H$83)/'Population&amp;output'!C52</f>
        <v>52.579089414688362</v>
      </c>
      <c r="M52" s="21"/>
      <c r="N52" s="21"/>
    </row>
    <row r="53" spans="1:14" x14ac:dyDescent="0.25">
      <c r="A53" s="67" t="s">
        <v>61</v>
      </c>
      <c r="B53" s="13">
        <v>94442.342300999997</v>
      </c>
      <c r="C53" s="13">
        <v>141594.107234</v>
      </c>
      <c r="D53" s="72">
        <v>1870</v>
      </c>
      <c r="E53" s="13">
        <f t="shared" si="4"/>
        <v>95163.810181000008</v>
      </c>
      <c r="F53" s="13">
        <f t="shared" si="5"/>
        <v>120834.2</v>
      </c>
      <c r="G53" s="57"/>
      <c r="H53" s="22">
        <v>236100</v>
      </c>
      <c r="I53" s="22"/>
      <c r="J53" s="4">
        <v>1870</v>
      </c>
      <c r="K53" s="23">
        <f xml:space="preserve"> 100*((E53 + F53)/(E$83 + F$83))/'[1]Population&amp;output'!C53</f>
        <v>57.296370580490056</v>
      </c>
      <c r="L53" s="23">
        <f xml:space="preserve"> 100*(H53/$H$83)/'Population&amp;output'!C53</f>
        <v>52.657603856527182</v>
      </c>
      <c r="M53" s="21"/>
      <c r="N53" s="21"/>
    </row>
    <row r="54" spans="1:14" x14ac:dyDescent="0.25">
      <c r="A54" s="67" t="s">
        <v>62</v>
      </c>
      <c r="B54" s="13">
        <v>95885.278061000005</v>
      </c>
      <c r="C54" s="13">
        <v>100074.292766</v>
      </c>
      <c r="D54" s="72">
        <v>1871</v>
      </c>
      <c r="E54" s="13">
        <f t="shared" si="4"/>
        <v>99111.029481000005</v>
      </c>
      <c r="F54" s="13">
        <f t="shared" si="5"/>
        <v>100827.53358849999</v>
      </c>
      <c r="G54" s="57"/>
      <c r="H54" s="22">
        <v>246800</v>
      </c>
      <c r="I54" s="22"/>
      <c r="J54" s="4">
        <v>1871</v>
      </c>
      <c r="K54" s="23">
        <f xml:space="preserve"> 100*((E54 + F54)/(E$83 + F$83))/'[1]Population&amp;output'!C54</f>
        <v>52.234334221132571</v>
      </c>
      <c r="L54" s="23">
        <f xml:space="preserve"> 100*(H54/$H$83)/'Population&amp;output'!C54</f>
        <v>54.211621318904157</v>
      </c>
      <c r="M54" s="21"/>
      <c r="N54" s="21"/>
    </row>
    <row r="55" spans="1:14" x14ac:dyDescent="0.25">
      <c r="A55" s="67" t="s">
        <v>63</v>
      </c>
      <c r="B55" s="13">
        <v>102336.78090100001</v>
      </c>
      <c r="C55" s="13">
        <v>101580.77441100001</v>
      </c>
      <c r="D55" s="72">
        <v>1872</v>
      </c>
      <c r="E55" s="13">
        <f t="shared" si="4"/>
        <v>106524.9952875</v>
      </c>
      <c r="F55" s="13">
        <f t="shared" si="5"/>
        <v>111727.6186165</v>
      </c>
      <c r="G55" s="57"/>
      <c r="H55" s="22">
        <v>253700</v>
      </c>
      <c r="I55" s="22"/>
      <c r="J55" s="4">
        <v>1872</v>
      </c>
      <c r="K55" s="23">
        <f xml:space="preserve"> 100*((E55 + F55)/(E$83 + F$83))/'[1]Population&amp;output'!C55</f>
        <v>56.119651906653516</v>
      </c>
      <c r="L55" s="23">
        <f xml:space="preserve"> 100*(H55/$H$83)/'Population&amp;output'!C55</f>
        <v>54.848370012904752</v>
      </c>
      <c r="M55" s="21"/>
      <c r="N55" s="21"/>
    </row>
    <row r="56" spans="1:14" x14ac:dyDescent="0.25">
      <c r="A56" s="67" t="s">
        <v>64</v>
      </c>
      <c r="B56" s="13">
        <v>110713.209674</v>
      </c>
      <c r="C56" s="13">
        <v>121874.462822</v>
      </c>
      <c r="D56" s="72">
        <v>1873</v>
      </c>
      <c r="E56" s="13">
        <f t="shared" si="4"/>
        <v>106687.5026925</v>
      </c>
      <c r="F56" s="13">
        <f t="shared" si="5"/>
        <v>121642.90062500001</v>
      </c>
      <c r="G56" s="57"/>
      <c r="H56" s="22">
        <v>265600</v>
      </c>
      <c r="I56" s="22"/>
      <c r="J56" s="4">
        <v>1873</v>
      </c>
      <c r="K56" s="23">
        <f xml:space="preserve"> 100*((E56 + F56)/(E$83 + F$83))/'[1]Population&amp;output'!C56</f>
        <v>57.581476669841194</v>
      </c>
      <c r="L56" s="23">
        <f xml:space="preserve"> 100*(H56/$H$83)/'Population&amp;output'!C56</f>
        <v>56.316397891336607</v>
      </c>
      <c r="M56" s="21"/>
      <c r="N56" s="21"/>
    </row>
    <row r="57" spans="1:14" x14ac:dyDescent="0.25">
      <c r="A57" s="67" t="s">
        <v>65</v>
      </c>
      <c r="B57" s="13">
        <v>102661.795711</v>
      </c>
      <c r="C57" s="13">
        <v>121411.338428</v>
      </c>
      <c r="D57" s="72">
        <v>1874</v>
      </c>
      <c r="E57" s="13">
        <f t="shared" si="4"/>
        <v>103684.4733675</v>
      </c>
      <c r="F57" s="13">
        <f t="shared" si="5"/>
        <v>123633.33720400001</v>
      </c>
      <c r="G57" s="57"/>
      <c r="H57" s="22">
        <v>262700</v>
      </c>
      <c r="I57" s="22"/>
      <c r="J57" s="4">
        <v>1874</v>
      </c>
      <c r="K57" s="23">
        <f xml:space="preserve"> 100*((E57 + F57)/(E$83 + F$83))/'[1]Population&amp;output'!C57</f>
        <v>56.228081241403267</v>
      </c>
      <c r="L57" s="23">
        <f xml:space="preserve"> 100*(H57/$H$83)/'Population&amp;output'!C57</f>
        <v>54.634580860293021</v>
      </c>
      <c r="M57" s="21"/>
      <c r="N57" s="21"/>
    </row>
    <row r="58" spans="1:14" x14ac:dyDescent="0.25">
      <c r="A58" s="67" t="s">
        <v>66</v>
      </c>
      <c r="B58" s="13">
        <v>104707.15102400001</v>
      </c>
      <c r="C58" s="13">
        <v>125855.33598</v>
      </c>
      <c r="D58" s="72">
        <v>1875</v>
      </c>
      <c r="E58" s="13">
        <f t="shared" si="4"/>
        <v>102712.564769</v>
      </c>
      <c r="F58" s="13">
        <f t="shared" si="5"/>
        <v>126317.677131</v>
      </c>
      <c r="G58" s="57"/>
      <c r="H58" s="22">
        <v>237900</v>
      </c>
      <c r="I58" s="22"/>
      <c r="J58" s="4">
        <v>1875</v>
      </c>
      <c r="K58" s="23">
        <f xml:space="preserve"> 100*((E58 + F58)/(E$83 + F$83))/'[1]Population&amp;output'!C58</f>
        <v>55.561089362939043</v>
      </c>
      <c r="L58" s="23">
        <f xml:space="preserve"> 100*(H58/$H$83)/'Population&amp;output'!C58</f>
        <v>48.524392403927699</v>
      </c>
      <c r="M58" s="21"/>
      <c r="N58" s="21"/>
    </row>
    <row r="59" spans="1:14" x14ac:dyDescent="0.25">
      <c r="A59" s="67" t="s">
        <v>67</v>
      </c>
      <c r="B59" s="13">
        <v>100717.978514</v>
      </c>
      <c r="C59" s="13">
        <v>126780.018282</v>
      </c>
      <c r="D59" s="72">
        <v>1876</v>
      </c>
      <c r="E59" s="13">
        <f t="shared" si="4"/>
        <v>99843.984406000003</v>
      </c>
      <c r="F59" s="13">
        <f t="shared" si="5"/>
        <v>131290.3478015</v>
      </c>
      <c r="G59" s="57"/>
      <c r="H59" s="22">
        <v>257700</v>
      </c>
      <c r="I59" s="22"/>
      <c r="J59" s="4">
        <v>1876</v>
      </c>
      <c r="K59" s="23">
        <f xml:space="preserve"> 100*((E59 + F59)/(E$83 + F$83))/'[1]Population&amp;output'!C59</f>
        <v>54.997457343750199</v>
      </c>
      <c r="L59" s="23">
        <f xml:space="preserve"> 100*(H59/$H$83)/'Population&amp;output'!C59</f>
        <v>51.556130498699609</v>
      </c>
      <c r="M59" s="21"/>
      <c r="N59" s="21"/>
    </row>
    <row r="60" spans="1:14" x14ac:dyDescent="0.25">
      <c r="A60" s="67" t="s">
        <v>68</v>
      </c>
      <c r="B60" s="13">
        <v>98969.990298000004</v>
      </c>
      <c r="C60" s="13">
        <v>135800.677321</v>
      </c>
      <c r="D60" s="72">
        <v>1877</v>
      </c>
      <c r="E60" s="13">
        <f t="shared" si="4"/>
        <v>104095.4918325</v>
      </c>
      <c r="F60" s="13">
        <f t="shared" si="5"/>
        <v>143646.53399500001</v>
      </c>
      <c r="G60" s="57"/>
      <c r="H60" s="22">
        <v>258800</v>
      </c>
      <c r="I60" s="22"/>
      <c r="J60" s="4">
        <v>1877</v>
      </c>
      <c r="K60" s="23">
        <f xml:space="preserve"> 100*((E60 + F60)/(E$83 + F$83))/'[1]Population&amp;output'!C60</f>
        <v>57.820520894984568</v>
      </c>
      <c r="L60" s="23">
        <f xml:space="preserve"> 100*(H60/$H$83)/'Population&amp;output'!C60</f>
        <v>50.784868345551864</v>
      </c>
      <c r="M60" s="21"/>
      <c r="N60" s="21"/>
    </row>
    <row r="61" spans="1:14" x14ac:dyDescent="0.25">
      <c r="A61" s="67" t="s">
        <v>69</v>
      </c>
      <c r="B61" s="13">
        <v>109220.993367</v>
      </c>
      <c r="C61" s="13">
        <v>151492.39066899999</v>
      </c>
      <c r="D61" s="72">
        <v>1878</v>
      </c>
      <c r="E61" s="13">
        <f t="shared" si="4"/>
        <v>110511.411058</v>
      </c>
      <c r="F61" s="13">
        <f t="shared" si="5"/>
        <v>166480.47426049999</v>
      </c>
      <c r="G61" s="57"/>
      <c r="H61" s="22">
        <v>290600</v>
      </c>
      <c r="I61" s="22"/>
      <c r="J61" s="4">
        <v>1878</v>
      </c>
      <c r="K61" s="23">
        <f xml:space="preserve"> 100*((E61 + F61)/(E$83 + F$83))/'[1]Population&amp;output'!C61</f>
        <v>63.399241809980403</v>
      </c>
      <c r="L61" s="23">
        <f xml:space="preserve"> 100*(H61/$H$83)/'Population&amp;output'!C61</f>
        <v>55.924276148549417</v>
      </c>
      <c r="M61" s="21"/>
      <c r="N61" s="21"/>
    </row>
    <row r="62" spans="1:14" x14ac:dyDescent="0.25">
      <c r="A62" s="67" t="s">
        <v>70</v>
      </c>
      <c r="B62" s="13">
        <v>111801.82874899999</v>
      </c>
      <c r="C62" s="13">
        <v>181468.557852</v>
      </c>
      <c r="D62" s="72">
        <v>1879</v>
      </c>
      <c r="E62" s="13">
        <f t="shared" si="4"/>
        <v>116097.55919249999</v>
      </c>
      <c r="F62" s="13">
        <f t="shared" si="5"/>
        <v>165801.054409</v>
      </c>
      <c r="G62" s="57"/>
      <c r="H62" s="22">
        <v>320400</v>
      </c>
      <c r="I62" s="22"/>
      <c r="J62" s="4">
        <v>1879</v>
      </c>
      <c r="K62" s="23">
        <f xml:space="preserve"> 100*((E62 + F62)/(E$83 + F$83))/'[1]Population&amp;output'!C62</f>
        <v>63.284066484917126</v>
      </c>
      <c r="L62" s="23">
        <f xml:space="preserve"> 100*(H62/$H$83)/'Population&amp;output'!C62</f>
        <v>60.475809345407882</v>
      </c>
      <c r="M62" s="21"/>
      <c r="N62" s="21"/>
    </row>
    <row r="63" spans="1:14" x14ac:dyDescent="0.25">
      <c r="A63" s="67" t="s">
        <v>71</v>
      </c>
      <c r="B63" s="13">
        <v>120393.289636</v>
      </c>
      <c r="C63" s="13">
        <v>150133.55096600001</v>
      </c>
      <c r="D63" s="72">
        <v>1880</v>
      </c>
      <c r="E63" s="13">
        <f t="shared" si="4"/>
        <v>124378.6608505</v>
      </c>
      <c r="F63" s="13">
        <f t="shared" si="5"/>
        <v>144358.32077600001</v>
      </c>
      <c r="G63" s="57"/>
      <c r="H63" s="22">
        <v>310500</v>
      </c>
      <c r="I63" s="22"/>
      <c r="J63" s="4">
        <v>1880</v>
      </c>
      <c r="K63" s="23">
        <f xml:space="preserve"> 100*((E63 + F63)/(E$83 + F$83))/'[1]Population&amp;output'!C63</f>
        <v>59.17341211754232</v>
      </c>
      <c r="L63" s="23">
        <f xml:space="preserve"> 100*(H63/$H$83)/'Population&amp;output'!C63</f>
        <v>57.484204526440024</v>
      </c>
      <c r="M63" s="21"/>
      <c r="N63" s="21"/>
    </row>
    <row r="64" spans="1:14" x14ac:dyDescent="0.25">
      <c r="A64" s="67" t="s">
        <v>72</v>
      </c>
      <c r="B64" s="13">
        <v>128364.03206500001</v>
      </c>
      <c r="C64" s="13">
        <v>138583.09058600001</v>
      </c>
      <c r="D64" s="72">
        <v>1881</v>
      </c>
      <c r="E64" s="13">
        <f t="shared" si="4"/>
        <v>129410.2016725</v>
      </c>
      <c r="F64" s="13">
        <f t="shared" si="5"/>
        <v>139026.869458</v>
      </c>
      <c r="G64" s="57"/>
      <c r="H64" s="22">
        <v>321300</v>
      </c>
      <c r="I64" s="22"/>
      <c r="J64" s="4">
        <v>1881</v>
      </c>
      <c r="K64" s="23">
        <f xml:space="preserve"> 100*((E64 + F64)/(E$83 + F$83))/'[1]Population&amp;output'!C64</f>
        <v>57.976905671410378</v>
      </c>
      <c r="L64" s="23">
        <f xml:space="preserve"> 100*(H64/$H$83)/'Population&amp;output'!C64</f>
        <v>58.345989583607604</v>
      </c>
      <c r="M64" s="21"/>
      <c r="N64" s="21"/>
    </row>
    <row r="65" spans="1:14" x14ac:dyDescent="0.25">
      <c r="A65" s="67" t="s">
        <v>73</v>
      </c>
      <c r="B65" s="13">
        <v>130456.37128000001</v>
      </c>
      <c r="C65" s="13">
        <v>139470.64833</v>
      </c>
      <c r="D65" s="72">
        <v>1882</v>
      </c>
      <c r="E65" s="13">
        <f t="shared" si="4"/>
        <v>130077.01596</v>
      </c>
      <c r="F65" s="13">
        <f t="shared" si="5"/>
        <v>146214.35103650001</v>
      </c>
      <c r="G65" s="57"/>
      <c r="H65" s="22">
        <v>334900</v>
      </c>
      <c r="I65" s="22"/>
      <c r="J65" s="4">
        <v>1882</v>
      </c>
      <c r="K65" s="23">
        <f xml:space="preserve"> 100*((E65 + F65)/(E$83 + F$83))/'[1]Population&amp;output'!C65</f>
        <v>58.524871010371847</v>
      </c>
      <c r="L65" s="23">
        <f xml:space="preserve"> 100*(H65/$H$83)/'Population&amp;output'!C65</f>
        <v>59.645274443387585</v>
      </c>
      <c r="M65" s="21"/>
      <c r="N65" s="21"/>
    </row>
    <row r="66" spans="1:14" x14ac:dyDescent="0.25">
      <c r="A66" s="67" t="s">
        <v>74</v>
      </c>
      <c r="B66" s="13">
        <v>129697.66064</v>
      </c>
      <c r="C66" s="13">
        <v>152958.053743</v>
      </c>
      <c r="D66" s="72">
        <v>1883</v>
      </c>
      <c r="E66" s="13">
        <f t="shared" si="4"/>
        <v>131153.53787950001</v>
      </c>
      <c r="F66" s="13">
        <f t="shared" si="5"/>
        <v>153607.55689949999</v>
      </c>
      <c r="G66" s="57"/>
      <c r="H66" s="22">
        <v>320500</v>
      </c>
      <c r="I66" s="22"/>
      <c r="J66" s="4">
        <v>1883</v>
      </c>
      <c r="K66" s="23">
        <f xml:space="preserve"> 100*((E66 + F66)/(E$83 + F$83))/'[1]Population&amp;output'!C66</f>
        <v>59.161191642674694</v>
      </c>
      <c r="L66" s="23">
        <f xml:space="preserve"> 100*(H66/$H$83)/'Population&amp;output'!C66</f>
        <v>55.985045652719627</v>
      </c>
      <c r="M66" s="21"/>
      <c r="N66" s="21"/>
    </row>
    <row r="67" spans="1:14" x14ac:dyDescent="0.25">
      <c r="A67" s="67" t="s">
        <v>75</v>
      </c>
      <c r="B67" s="13">
        <v>132609.41511900001</v>
      </c>
      <c r="C67" s="13">
        <v>154257.06005599999</v>
      </c>
      <c r="D67" s="72">
        <v>1884</v>
      </c>
      <c r="E67" s="13">
        <f t="shared" si="4"/>
        <v>127296.370091</v>
      </c>
      <c r="F67" s="13">
        <f t="shared" si="5"/>
        <v>156376.44857149999</v>
      </c>
      <c r="G67" s="57"/>
      <c r="H67" s="22">
        <v>340600</v>
      </c>
      <c r="I67" s="22"/>
      <c r="J67" s="4">
        <v>1884</v>
      </c>
      <c r="K67" s="23">
        <f xml:space="preserve"> 100*((E67 + F67)/(E$83 + F$83))/'[1]Population&amp;output'!C67</f>
        <v>57.802612458168603</v>
      </c>
      <c r="L67" s="23">
        <f xml:space="preserve"> 100*(H67/$H$83)/'Population&amp;output'!C67</f>
        <v>58.352857851826379</v>
      </c>
      <c r="M67" s="21"/>
      <c r="N67" s="21"/>
    </row>
    <row r="68" spans="1:14" x14ac:dyDescent="0.25">
      <c r="A68" s="67" t="s">
        <v>76</v>
      </c>
      <c r="B68" s="13">
        <v>121983.325063</v>
      </c>
      <c r="C68" s="13">
        <v>158495.83708699999</v>
      </c>
      <c r="D68" s="72">
        <v>1885</v>
      </c>
      <c r="E68" s="13">
        <f t="shared" si="4"/>
        <v>124433.210867</v>
      </c>
      <c r="F68" s="13">
        <f>AVERAGE(C68:C69)</f>
        <v>156059.468146</v>
      </c>
      <c r="G68" s="57"/>
      <c r="H68" s="22">
        <v>349700</v>
      </c>
      <c r="I68" s="22"/>
      <c r="J68" s="4">
        <v>1885</v>
      </c>
      <c r="K68" s="23">
        <f xml:space="preserve"> 100*((E68 + F68)/(E$83 + F$83))/'[1]Population&amp;output'!C68</f>
        <v>56.055568140905258</v>
      </c>
      <c r="L68" s="23">
        <f xml:space="preserve"> 100*(H68/$H$83)/'Population&amp;output'!C68</f>
        <v>58.759839945814825</v>
      </c>
      <c r="M68" s="21"/>
      <c r="N68" s="21"/>
    </row>
    <row r="69" spans="1:14" x14ac:dyDescent="0.25">
      <c r="A69" s="67" t="s">
        <v>77</v>
      </c>
      <c r="B69" s="13">
        <v>126883.09667100001</v>
      </c>
      <c r="C69" s="13">
        <v>153623.09920500001</v>
      </c>
      <c r="D69" s="72">
        <v>1886</v>
      </c>
      <c r="E69" s="13">
        <f xml:space="preserve"> B69/2 + B70/3</f>
        <v>136362.58469450002</v>
      </c>
      <c r="F69" s="13">
        <f xml:space="preserve"> C69/2 + C70/3</f>
        <v>152493.16264250001</v>
      </c>
      <c r="G69" s="57"/>
      <c r="H69" s="22">
        <v>322700</v>
      </c>
      <c r="I69" s="22"/>
      <c r="J69" s="4">
        <v>1886</v>
      </c>
      <c r="K69" s="23">
        <f xml:space="preserve"> 100*((E69 + F69)/(E$83 + F$83))/'[1]Population&amp;output'!C69</f>
        <v>56.620772077219399</v>
      </c>
      <c r="L69" s="23">
        <f xml:space="preserve"> 100*(H69/$H$83)/'Population&amp;output'!C69</f>
        <v>53.184059430231933</v>
      </c>
      <c r="M69" s="21"/>
      <c r="N69" s="21"/>
    </row>
    <row r="70" spans="1:14" ht="38.25" x14ac:dyDescent="0.25">
      <c r="A70" s="19" t="s">
        <v>117</v>
      </c>
      <c r="B70" s="15">
        <v>218763.109077</v>
      </c>
      <c r="C70" s="15">
        <v>227044.83911999999</v>
      </c>
      <c r="D70" s="73">
        <v>1887</v>
      </c>
      <c r="E70" s="52">
        <f>2*B70/3</f>
        <v>145842.07271800001</v>
      </c>
      <c r="F70" s="52">
        <f>2*C70/3</f>
        <v>151363.22607999999</v>
      </c>
      <c r="G70" s="57"/>
      <c r="H70" s="76">
        <v>317300</v>
      </c>
      <c r="I70" s="22"/>
      <c r="J70" s="68">
        <v>1887</v>
      </c>
      <c r="K70" s="23">
        <f xml:space="preserve"> 100*((E70 + F70)/(E$83 + F$83))/'[1]Population&amp;output'!C70</f>
        <v>57.14105826717438</v>
      </c>
      <c r="L70" s="69">
        <f xml:space="preserve"> 100*(H70/$H$83)/'Population&amp;output'!C70</f>
        <v>51.291989778485231</v>
      </c>
      <c r="M70" s="21"/>
      <c r="N70" s="21"/>
    </row>
    <row r="71" spans="1:14" x14ac:dyDescent="0.25">
      <c r="A71" s="67">
        <v>1888</v>
      </c>
      <c r="B71" s="13">
        <v>150751.51545400001</v>
      </c>
      <c r="C71" s="13">
        <v>147450.53839100001</v>
      </c>
      <c r="D71" s="72">
        <v>1888</v>
      </c>
      <c r="E71" s="13">
        <f>B71</f>
        <v>150751.51545400001</v>
      </c>
      <c r="F71" s="13">
        <f>C71</f>
        <v>147450.53839100001</v>
      </c>
      <c r="G71" s="57"/>
      <c r="H71" s="22">
        <v>338400</v>
      </c>
      <c r="I71" s="22"/>
      <c r="J71" s="4">
        <v>1888</v>
      </c>
      <c r="K71" s="23">
        <f xml:space="preserve"> 100*((E71 + F71)/(E$83 + F$83))/'[1]Population&amp;output'!C71</f>
        <v>56.230303183544542</v>
      </c>
      <c r="L71" s="23">
        <f xml:space="preserve"> 100*(H71/$H$83)/'Population&amp;output'!C71</f>
        <v>53.651008857676914</v>
      </c>
      <c r="M71" s="21"/>
      <c r="N71" s="21"/>
    </row>
    <row r="72" spans="1:14" x14ac:dyDescent="0.25">
      <c r="A72" s="67">
        <v>1889</v>
      </c>
      <c r="B72" s="13">
        <v>160840.29713799999</v>
      </c>
      <c r="C72" s="13">
        <v>186165.45986599999</v>
      </c>
      <c r="D72" s="72">
        <v>1889</v>
      </c>
      <c r="E72" s="13">
        <f t="shared" ref="E72:E81" si="6">B72</f>
        <v>160840.29713799999</v>
      </c>
      <c r="F72" s="13">
        <f t="shared" ref="F72:F81" si="7">C72</f>
        <v>186165.45986599999</v>
      </c>
      <c r="G72" s="57"/>
      <c r="H72" s="22">
        <v>323200</v>
      </c>
      <c r="I72" s="22"/>
      <c r="J72" s="4">
        <v>1889</v>
      </c>
      <c r="K72" s="23">
        <f xml:space="preserve"> 100*((E72 + F72)/(E$83 + F$83))/'[1]Population&amp;output'!C72</f>
        <v>64.175779982599295</v>
      </c>
      <c r="L72" s="23">
        <f xml:space="preserve"> 100*(H72/$H$83)/'Population&amp;output'!C72</f>
        <v>50.256654094793838</v>
      </c>
      <c r="M72" s="21"/>
      <c r="N72" s="21"/>
    </row>
    <row r="73" spans="1:14" x14ac:dyDescent="0.25">
      <c r="A73" s="67">
        <v>1890</v>
      </c>
      <c r="B73" s="13">
        <v>195253.40616400001</v>
      </c>
      <c r="C73" s="13">
        <v>220645.874457</v>
      </c>
      <c r="D73" s="72">
        <v>1890</v>
      </c>
      <c r="E73" s="13">
        <f t="shared" si="6"/>
        <v>195253.40616400001</v>
      </c>
      <c r="F73" s="13">
        <f t="shared" si="7"/>
        <v>220645.874457</v>
      </c>
      <c r="G73" s="57"/>
      <c r="H73" s="22">
        <v>689400</v>
      </c>
      <c r="I73" s="22"/>
      <c r="J73" s="4">
        <v>1890</v>
      </c>
      <c r="K73" s="23">
        <f xml:space="preserve"> 100*((E73 + F73)/(E$83 + F$83))/'[1]Population&amp;output'!C73</f>
        <v>75.210748971657083</v>
      </c>
      <c r="L73" s="23">
        <f xml:space="preserve"> 100*(H73/$H$83)/'Population&amp;output'!C73</f>
        <v>104.82159580136077</v>
      </c>
      <c r="M73" s="21"/>
      <c r="N73" s="21"/>
    </row>
    <row r="74" spans="1:14" x14ac:dyDescent="0.25">
      <c r="A74" s="67">
        <v>1891</v>
      </c>
      <c r="B74" s="13">
        <v>228945.06891500001</v>
      </c>
      <c r="C74" s="13">
        <v>220592.46358400001</v>
      </c>
      <c r="D74" s="72">
        <v>1891</v>
      </c>
      <c r="E74" s="13">
        <f t="shared" si="6"/>
        <v>228945.06891500001</v>
      </c>
      <c r="F74" s="13">
        <f t="shared" si="7"/>
        <v>220592.46358400001</v>
      </c>
      <c r="G74" s="57"/>
      <c r="H74" s="22">
        <v>1139700</v>
      </c>
      <c r="I74" s="22"/>
      <c r="J74" s="4">
        <v>1891</v>
      </c>
      <c r="K74" s="23">
        <f xml:space="preserve"> 100*((E74 + F74)/(E$83 + F$83))/'[1]Population&amp;output'!C74</f>
        <v>79.244750180560672</v>
      </c>
      <c r="L74" s="23">
        <f xml:space="preserve"> 100*(H74/$H$83)/'Population&amp;output'!C74</f>
        <v>168.92068549039908</v>
      </c>
      <c r="M74" s="21"/>
      <c r="N74" s="21"/>
    </row>
    <row r="75" spans="1:14" x14ac:dyDescent="0.25">
      <c r="A75" s="67">
        <v>1892</v>
      </c>
      <c r="B75" s="13">
        <v>227608.091744</v>
      </c>
      <c r="C75" s="13">
        <v>279280.53488599998</v>
      </c>
      <c r="D75" s="72">
        <v>1892</v>
      </c>
      <c r="E75" s="13">
        <f t="shared" si="6"/>
        <v>227608.091744</v>
      </c>
      <c r="F75" s="13">
        <f t="shared" si="7"/>
        <v>279280.53488599998</v>
      </c>
      <c r="G75" s="57"/>
      <c r="H75" s="22">
        <v>877100</v>
      </c>
      <c r="I75" s="22"/>
      <c r="J75" s="4">
        <v>1892</v>
      </c>
      <c r="K75" s="23">
        <f xml:space="preserve"> 100*((E75 + F75)/(E$83 + F$83))/'[1]Population&amp;output'!C75</f>
        <v>87.100316421167179</v>
      </c>
      <c r="L75" s="23">
        <f xml:space="preserve"> 100*(H75/$H$83)/'Population&amp;output'!C75</f>
        <v>126.71967213992383</v>
      </c>
      <c r="M75" s="21"/>
      <c r="N75" s="21"/>
    </row>
    <row r="76" spans="1:14" x14ac:dyDescent="0.25">
      <c r="A76" s="67">
        <v>1893</v>
      </c>
      <c r="B76" s="13">
        <v>259850.98115100001</v>
      </c>
      <c r="C76" s="13">
        <v>300631.27322500001</v>
      </c>
      <c r="D76" s="72">
        <v>1893</v>
      </c>
      <c r="E76" s="13">
        <f t="shared" si="6"/>
        <v>259850.98115100001</v>
      </c>
      <c r="F76" s="13">
        <f t="shared" si="7"/>
        <v>300631.27322500001</v>
      </c>
      <c r="G76" s="57"/>
      <c r="H76" s="22">
        <v>891300</v>
      </c>
      <c r="I76" s="22"/>
      <c r="J76" s="4">
        <v>1893</v>
      </c>
      <c r="K76" s="23">
        <f xml:space="preserve"> 100*((E76 + F76)/(E$83 + F$83))/'[1]Population&amp;output'!C76</f>
        <v>93.885202945781387</v>
      </c>
      <c r="L76" s="23">
        <f xml:space="preserve"> 100*(H76/$H$83)/'Population&amp;output'!C76</f>
        <v>125.52982771894546</v>
      </c>
      <c r="M76" s="21"/>
      <c r="N76" s="21"/>
    </row>
    <row r="77" spans="1:14" x14ac:dyDescent="0.25">
      <c r="A77" s="67">
        <v>1894</v>
      </c>
      <c r="B77" s="13">
        <v>265056.85539400001</v>
      </c>
      <c r="C77" s="13">
        <v>372750.71962500003</v>
      </c>
      <c r="D77" s="72">
        <v>1894</v>
      </c>
      <c r="E77" s="13">
        <f t="shared" si="6"/>
        <v>265056.85539400001</v>
      </c>
      <c r="F77" s="13">
        <f t="shared" si="7"/>
        <v>372750.71962500003</v>
      </c>
      <c r="G77" s="57"/>
      <c r="H77" s="22">
        <v>998500</v>
      </c>
      <c r="I77" s="22"/>
      <c r="J77" s="4">
        <v>1894</v>
      </c>
      <c r="K77" s="23">
        <f xml:space="preserve"> 100*((E77 + F77)/(E$83 + F$83))/'[1]Population&amp;output'!C77</f>
        <v>104.14278494743112</v>
      </c>
      <c r="L77" s="23">
        <f xml:space="preserve"> 100*(H77/$H$83)/'Population&amp;output'!C77</f>
        <v>137.0803886925795</v>
      </c>
      <c r="M77" s="21"/>
      <c r="N77" s="21"/>
    </row>
    <row r="78" spans="1:14" x14ac:dyDescent="0.25">
      <c r="A78" s="67">
        <v>1895</v>
      </c>
      <c r="B78" s="13">
        <v>307754.547066</v>
      </c>
      <c r="C78" s="13">
        <v>344767.32242300001</v>
      </c>
      <c r="D78" s="72">
        <v>1895</v>
      </c>
      <c r="E78" s="13">
        <f t="shared" si="6"/>
        <v>307754.547066</v>
      </c>
      <c r="F78" s="13">
        <f t="shared" si="7"/>
        <v>344767.32242300001</v>
      </c>
      <c r="G78" s="57"/>
      <c r="H78" s="22">
        <v>973600</v>
      </c>
      <c r="I78" s="22"/>
      <c r="J78" s="4">
        <v>1895</v>
      </c>
      <c r="K78" s="23">
        <f xml:space="preserve"> 100*((E78 + F78)/(E$83 + F$83))/'[1]Population&amp;output'!C78</f>
        <v>103.86044588528723</v>
      </c>
      <c r="L78" s="23">
        <f xml:space="preserve"> 100*(H78/$H$83)/'Population&amp;output'!C78</f>
        <v>130.29370082967395</v>
      </c>
      <c r="M78" s="21"/>
      <c r="N78" s="21"/>
    </row>
    <row r="79" spans="1:14" x14ac:dyDescent="0.25">
      <c r="A79" s="67">
        <v>1896</v>
      </c>
      <c r="B79" s="13">
        <v>346212.788909</v>
      </c>
      <c r="C79" s="13">
        <v>368921.42274900002</v>
      </c>
      <c r="D79" s="72">
        <v>1896</v>
      </c>
      <c r="E79" s="13">
        <f t="shared" si="6"/>
        <v>346212.788909</v>
      </c>
      <c r="F79" s="13">
        <f t="shared" si="7"/>
        <v>368921.42274900002</v>
      </c>
      <c r="G79" s="57"/>
      <c r="H79" s="22">
        <v>966500</v>
      </c>
      <c r="I79" s="22"/>
      <c r="J79" s="4">
        <v>1896</v>
      </c>
      <c r="K79" s="23">
        <f xml:space="preserve"> 100*((E79 + F79)/(E$83 + F$83))/'[1]Population&amp;output'!C79</f>
        <v>110.95577422669564</v>
      </c>
      <c r="L79" s="23">
        <f xml:space="preserve"> 100*(H79/$H$83)/'Population&amp;output'!C79</f>
        <v>126.08167077511744</v>
      </c>
      <c r="M79" s="21"/>
      <c r="N79" s="21"/>
    </row>
    <row r="80" spans="1:14" x14ac:dyDescent="0.25">
      <c r="A80" s="67">
        <v>1897</v>
      </c>
      <c r="B80" s="13">
        <v>303410.72101400001</v>
      </c>
      <c r="C80" s="13">
        <v>379335.59747600002</v>
      </c>
      <c r="D80" s="72">
        <v>1897</v>
      </c>
      <c r="E80" s="13">
        <f t="shared" si="6"/>
        <v>303410.72101400001</v>
      </c>
      <c r="F80" s="13">
        <f t="shared" si="7"/>
        <v>379335.59747600002</v>
      </c>
      <c r="G80" s="57"/>
      <c r="H80" s="22">
        <v>1094300</v>
      </c>
      <c r="I80" s="22"/>
      <c r="J80" s="4">
        <v>1897</v>
      </c>
      <c r="K80" s="23">
        <f xml:space="preserve"> 100*((E80 + F80)/(E$83 + F$83))/'[1]Population&amp;output'!C80</f>
        <v>103.25906534793829</v>
      </c>
      <c r="L80" s="23">
        <f xml:space="preserve"> 100*(H80/$H$83)/'Population&amp;output'!C80</f>
        <v>139.15312555314446</v>
      </c>
      <c r="M80" s="21"/>
      <c r="N80" s="21"/>
    </row>
    <row r="81" spans="1:14" x14ac:dyDescent="0.25">
      <c r="A81" s="67">
        <v>1898</v>
      </c>
      <c r="B81" s="13">
        <v>324053.05196200003</v>
      </c>
      <c r="C81" s="13">
        <v>668113.26301</v>
      </c>
      <c r="D81" s="72">
        <v>1898</v>
      </c>
      <c r="E81" s="13">
        <f t="shared" si="6"/>
        <v>324053.05196200003</v>
      </c>
      <c r="F81" s="13">
        <f t="shared" si="7"/>
        <v>668113.26301</v>
      </c>
      <c r="G81" s="57"/>
      <c r="H81" s="22">
        <v>1087400</v>
      </c>
      <c r="I81" s="22"/>
      <c r="J81" s="4">
        <v>1898</v>
      </c>
      <c r="K81" s="23">
        <f xml:space="preserve"> 100*((E81 + F81)/(E$83 + F$83))/'[1]Population&amp;output'!C81</f>
        <v>146.27362403432022</v>
      </c>
      <c r="L81" s="23">
        <f xml:space="preserve"> 100*(H81/$H$83)/'Population&amp;output'!C81</f>
        <v>134.79029245105548</v>
      </c>
      <c r="M81" s="21"/>
      <c r="N81" s="21"/>
    </row>
    <row r="82" spans="1:14" x14ac:dyDescent="0.25">
      <c r="A82" s="67">
        <v>1899</v>
      </c>
      <c r="B82" s="13">
        <v>320837.09885800001</v>
      </c>
      <c r="C82" s="13">
        <v>244563.473432</v>
      </c>
      <c r="D82" s="72">
        <v>1899</v>
      </c>
      <c r="E82" s="27">
        <v>320837.09885800001</v>
      </c>
      <c r="F82" s="27">
        <v>295363.247432</v>
      </c>
      <c r="G82" s="57"/>
      <c r="H82" s="22">
        <v>1057500</v>
      </c>
      <c r="I82" s="22"/>
      <c r="J82" s="4">
        <v>1899</v>
      </c>
      <c r="K82" s="23">
        <f xml:space="preserve"> 100*((E82 + F82)/(E$83 + F$83))/'[1]Population&amp;output'!C82</f>
        <v>88.553355308574808</v>
      </c>
      <c r="L82" s="23">
        <f xml:space="preserve"> 100*(H82/$H$83)/'Population&amp;output'!C82</f>
        <v>127.77656328109548</v>
      </c>
      <c r="M82" s="21"/>
      <c r="N82" s="21"/>
    </row>
    <row r="83" spans="1:14" x14ac:dyDescent="0.25">
      <c r="A83" s="67">
        <v>1900</v>
      </c>
      <c r="B83" s="13">
        <v>307914.58978400001</v>
      </c>
      <c r="C83" s="13">
        <v>320652.38530900003</v>
      </c>
      <c r="D83" s="72">
        <v>1900</v>
      </c>
      <c r="E83" s="13">
        <v>313642.77502200002</v>
      </c>
      <c r="F83" s="13">
        <v>400188.27345400001</v>
      </c>
      <c r="G83" s="57"/>
      <c r="H83" s="22">
        <v>849000</v>
      </c>
      <c r="I83" s="22"/>
      <c r="J83" s="4">
        <v>1900</v>
      </c>
      <c r="K83" s="23">
        <f xml:space="preserve"> 100*((E83 + F83)/(E$83 + F$83))/'[1]Population&amp;output'!C83</f>
        <v>100</v>
      </c>
      <c r="L83" s="23">
        <f xml:space="preserve"> 100*(H83/$H$83)/'Population&amp;output'!C83</f>
        <v>100</v>
      </c>
      <c r="M83" s="21"/>
      <c r="N83" s="21"/>
    </row>
    <row r="84" spans="1:14" x14ac:dyDescent="0.25">
      <c r="A84" s="67">
        <v>1901</v>
      </c>
      <c r="B84" s="13">
        <v>304511.95869300002</v>
      </c>
      <c r="C84" s="13">
        <v>334517.04563900002</v>
      </c>
      <c r="D84" s="74"/>
      <c r="G84" s="57"/>
      <c r="H84" s="22"/>
      <c r="I84" s="22"/>
      <c r="J84" s="4">
        <v>1901</v>
      </c>
      <c r="K84" s="23">
        <f xml:space="preserve"> $K$83*((E86 + F86)/'[1]Population&amp;output'!B84)/((E$85 + F$85)/'[1]Population&amp;output'!B$83)</f>
        <v>84.00957653379939</v>
      </c>
      <c r="L84" s="23">
        <f xml:space="preserve"> 100*(H86/$H$85)/'Population&amp;output'!C84</f>
        <v>88.429516093618588</v>
      </c>
      <c r="M84" s="21"/>
      <c r="N84" s="21"/>
    </row>
    <row r="85" spans="1:14" x14ac:dyDescent="0.25">
      <c r="A85" s="67">
        <v>1902</v>
      </c>
      <c r="B85" s="13">
        <v>343813.63132699998</v>
      </c>
      <c r="C85" s="13">
        <v>297721.43082299997</v>
      </c>
      <c r="D85" s="72">
        <v>1900</v>
      </c>
      <c r="E85" s="27">
        <v>307914.58899999998</v>
      </c>
      <c r="F85" s="27">
        <v>433554.75399499998</v>
      </c>
      <c r="G85" s="57"/>
      <c r="H85" s="22">
        <v>849000</v>
      </c>
      <c r="I85" s="22"/>
      <c r="J85" s="4">
        <v>1902</v>
      </c>
      <c r="K85" s="23">
        <f xml:space="preserve"> $K$83*((E87 + F87)/'[1]Population&amp;output'!B85)/((E$85 + F$85)/'[1]Population&amp;output'!B$83)</f>
        <v>82.213020660717703</v>
      </c>
      <c r="L85" s="23">
        <f xml:space="preserve"> 100*(H87/$H$85)/'Population&amp;output'!C85</f>
        <v>81.566923328388583</v>
      </c>
      <c r="M85" s="21"/>
      <c r="N85" s="21"/>
    </row>
    <row r="86" spans="1:14" x14ac:dyDescent="0.25">
      <c r="A86" s="67">
        <v>1903</v>
      </c>
      <c r="B86" s="13">
        <v>415374.65623099997</v>
      </c>
      <c r="C86" s="13">
        <v>363179.81924899999</v>
      </c>
      <c r="D86" s="72">
        <v>1901</v>
      </c>
      <c r="E86" s="13">
        <f t="shared" ref="E86:E132" si="8">B84</f>
        <v>304511.95869300002</v>
      </c>
      <c r="F86" s="13">
        <f t="shared" ref="F86:F132" si="9">C84</f>
        <v>334517.04563900002</v>
      </c>
      <c r="G86" s="57"/>
      <c r="H86" s="22">
        <v>770200</v>
      </c>
      <c r="I86" s="22"/>
      <c r="J86" s="4">
        <v>1903</v>
      </c>
      <c r="K86" s="23">
        <f xml:space="preserve"> $K$83*((E88 + F88)/'[1]Population&amp;output'!B86)/((E$85 + F$85)/'[1]Population&amp;output'!B$83)</f>
        <v>97.260821564552415</v>
      </c>
      <c r="L86" s="23">
        <f xml:space="preserve"> 100*(H88/$H$85)/'Population&amp;output'!C86</f>
        <v>77.811855516528041</v>
      </c>
      <c r="M86" s="21"/>
      <c r="N86" s="21"/>
    </row>
    <row r="87" spans="1:14" x14ac:dyDescent="0.25">
      <c r="A87" s="67">
        <v>1904</v>
      </c>
      <c r="B87" s="13">
        <v>442769.99866300001</v>
      </c>
      <c r="C87" s="13">
        <v>463466.24364499998</v>
      </c>
      <c r="D87" s="72">
        <v>1902</v>
      </c>
      <c r="E87" s="13">
        <f t="shared" si="8"/>
        <v>343813.63132699998</v>
      </c>
      <c r="F87" s="13">
        <f t="shared" si="9"/>
        <v>297721.43082299997</v>
      </c>
      <c r="G87" s="57"/>
      <c r="H87" s="22">
        <v>728800</v>
      </c>
      <c r="I87" s="22"/>
      <c r="J87" s="4">
        <v>1904</v>
      </c>
      <c r="K87" s="23">
        <f xml:space="preserve"> $K$83*((E89 + F89)/'[1]Population&amp;output'!B87)/((E$85 + F$85)/'[1]Population&amp;output'!B$83)</f>
        <v>110.35687287497335</v>
      </c>
      <c r="L87" s="23">
        <f xml:space="preserve"> 100*(H89/$H$85)/'Population&amp;output'!C87</f>
        <v>83.283830585392252</v>
      </c>
      <c r="M87" s="21"/>
      <c r="N87" s="21"/>
    </row>
    <row r="88" spans="1:14" x14ac:dyDescent="0.25">
      <c r="A88" s="67">
        <v>1905</v>
      </c>
      <c r="B88" s="13">
        <v>401025.107838</v>
      </c>
      <c r="C88" s="13">
        <v>374868.35054700001</v>
      </c>
      <c r="D88" s="72">
        <v>1903</v>
      </c>
      <c r="E88" s="13">
        <f t="shared" si="8"/>
        <v>415374.65623099997</v>
      </c>
      <c r="F88" s="13">
        <f t="shared" si="9"/>
        <v>363179.81924899999</v>
      </c>
      <c r="G88" s="57"/>
      <c r="H88" s="22">
        <v>713200</v>
      </c>
      <c r="I88" s="22"/>
      <c r="J88" s="4">
        <v>1905</v>
      </c>
      <c r="K88" s="23">
        <f xml:space="preserve"> $K$83*((E90 + F90)/'[1]Population&amp;output'!B88)/((E$85 + F$85)/'[1]Population&amp;output'!B$83)</f>
        <v>92.09961295445099</v>
      </c>
      <c r="L88" s="23">
        <f xml:space="preserve"> 100*(H90/$H$85)/'Population&amp;output'!C88</f>
        <v>79.574916186925577</v>
      </c>
      <c r="M88" s="21"/>
      <c r="N88" s="21"/>
    </row>
    <row r="89" spans="1:14" x14ac:dyDescent="0.25">
      <c r="A89" s="67">
        <v>1906</v>
      </c>
      <c r="B89" s="13">
        <v>431684.86902799999</v>
      </c>
      <c r="C89" s="13">
        <v>423415.872179</v>
      </c>
      <c r="D89" s="72">
        <v>1904</v>
      </c>
      <c r="E89" s="13">
        <f t="shared" si="8"/>
        <v>442769.99866300001</v>
      </c>
      <c r="F89" s="13">
        <f t="shared" si="9"/>
        <v>463466.24364499998</v>
      </c>
      <c r="G89" s="57"/>
      <c r="H89" s="22">
        <v>783100</v>
      </c>
      <c r="I89" s="22"/>
      <c r="J89" s="4">
        <v>1906</v>
      </c>
      <c r="K89" s="23">
        <f xml:space="preserve"> $K$83*((E91 + F91)/'[1]Population&amp;output'!B89)/((E$85 + F$85)/'[1]Population&amp;output'!B$83)</f>
        <v>98.943507757831327</v>
      </c>
      <c r="L89" s="23">
        <f xml:space="preserve"> 100*(H91/$H$85)/'Population&amp;output'!C89</f>
        <v>83.996475548302314</v>
      </c>
      <c r="M89" s="21"/>
      <c r="N89" s="21"/>
    </row>
    <row r="90" spans="1:14" x14ac:dyDescent="0.25">
      <c r="A90" s="67">
        <v>1907</v>
      </c>
      <c r="B90" s="13">
        <v>536060.27456299996</v>
      </c>
      <c r="C90" s="13">
        <v>522210.57258899999</v>
      </c>
      <c r="D90" s="72">
        <v>1905</v>
      </c>
      <c r="E90" s="13">
        <f t="shared" si="8"/>
        <v>401025.107838</v>
      </c>
      <c r="F90" s="13">
        <f t="shared" si="9"/>
        <v>374868.35054700001</v>
      </c>
      <c r="G90" s="57"/>
      <c r="H90" s="22">
        <v>767600</v>
      </c>
      <c r="I90" s="22"/>
      <c r="J90" s="4">
        <v>1907</v>
      </c>
      <c r="K90" s="23">
        <f xml:space="preserve"> $K$83*((E92 + F92)/'[1]Population&amp;output'!B90)/((E$85 + F$85)/'[1]Population&amp;output'!B$83)</f>
        <v>119.36690512421271</v>
      </c>
      <c r="L90" s="23">
        <f xml:space="preserve"> 100*(H92/$H$85)/'Population&amp;output'!C90</f>
        <v>93.898065305558859</v>
      </c>
      <c r="M90" s="21"/>
      <c r="N90" s="21"/>
    </row>
    <row r="91" spans="1:14" x14ac:dyDescent="0.25">
      <c r="A91" s="67">
        <v>1908</v>
      </c>
      <c r="B91" s="13">
        <v>441259.35987599997</v>
      </c>
      <c r="C91" s="13">
        <v>511012.69011899998</v>
      </c>
      <c r="D91" s="72">
        <v>1906</v>
      </c>
      <c r="E91" s="13">
        <f t="shared" si="8"/>
        <v>431684.86902799999</v>
      </c>
      <c r="F91" s="13">
        <f t="shared" si="9"/>
        <v>423415.872179</v>
      </c>
      <c r="G91" s="57"/>
      <c r="H91" s="22">
        <v>831200</v>
      </c>
      <c r="I91" s="22"/>
      <c r="J91" s="4">
        <v>1908</v>
      </c>
      <c r="K91" s="23">
        <f xml:space="preserve"> $K$83*((E93 + F93)/'[1]Population&amp;output'!B91)/((E$85 + F$85)/'[1]Population&amp;output'!B$83)</f>
        <v>104.70218010382185</v>
      </c>
      <c r="L91" s="23">
        <f xml:space="preserve"> 100*(H93/$H$85)/'Population&amp;output'!C91</f>
        <v>89.763318488558852</v>
      </c>
      <c r="M91" s="21"/>
      <c r="N91" s="21"/>
    </row>
    <row r="92" spans="1:14" x14ac:dyDescent="0.25">
      <c r="A92" s="67">
        <v>1909</v>
      </c>
      <c r="B92" s="13">
        <v>452726.07916999998</v>
      </c>
      <c r="C92" s="13">
        <v>518287.55121000001</v>
      </c>
      <c r="D92" s="72">
        <v>1907</v>
      </c>
      <c r="E92" s="13">
        <f t="shared" si="8"/>
        <v>536060.27456299996</v>
      </c>
      <c r="F92" s="13">
        <f t="shared" si="9"/>
        <v>522210.57258899999</v>
      </c>
      <c r="G92" s="57"/>
      <c r="H92" s="22">
        <v>953200</v>
      </c>
      <c r="I92" s="22"/>
      <c r="J92" s="4">
        <v>1909</v>
      </c>
      <c r="K92" s="23">
        <f xml:space="preserve"> $K$83*((E94 + F94)/'[1]Population&amp;output'!B92)/((E$85 + F$85)/'[1]Population&amp;output'!B$83)</f>
        <v>104.07005124690373</v>
      </c>
      <c r="L92" s="23">
        <f xml:space="preserve"> 100*(H94/$H$85)/'Population&amp;output'!C92</f>
        <v>103.98265879043126</v>
      </c>
      <c r="M92" s="21"/>
      <c r="N92" s="21"/>
    </row>
    <row r="93" spans="1:14" x14ac:dyDescent="0.25">
      <c r="A93" s="67">
        <v>1910</v>
      </c>
      <c r="B93" s="13">
        <v>524819.29864099994</v>
      </c>
      <c r="C93" s="13">
        <v>623535.61973799998</v>
      </c>
      <c r="D93" s="72">
        <v>1908</v>
      </c>
      <c r="E93" s="13">
        <f t="shared" si="8"/>
        <v>441259.35987599997</v>
      </c>
      <c r="F93" s="13">
        <f t="shared" si="9"/>
        <v>511012.69011899998</v>
      </c>
      <c r="G93" s="57"/>
      <c r="H93" s="22">
        <v>934800</v>
      </c>
      <c r="I93" s="22"/>
      <c r="J93" s="4">
        <v>1910</v>
      </c>
      <c r="K93" s="23">
        <f xml:space="preserve"> $K$83*((E95 + F95)/'[1]Population&amp;output'!B93)/((E$85 + F$85)/'[1]Population&amp;output'!B$83)</f>
        <v>119.97911998607144</v>
      </c>
      <c r="L93" s="23">
        <f xml:space="preserve"> 100*(H95/$H$85)/'Population&amp;output'!C93</f>
        <v>114.68741726352084</v>
      </c>
      <c r="M93" s="21"/>
      <c r="N93" s="21"/>
    </row>
    <row r="94" spans="1:14" x14ac:dyDescent="0.25">
      <c r="A94" s="67">
        <v>1911</v>
      </c>
      <c r="B94" s="13">
        <v>563553.13175099995</v>
      </c>
      <c r="C94" s="13">
        <v>681913</v>
      </c>
      <c r="D94" s="72">
        <v>1909</v>
      </c>
      <c r="E94" s="13">
        <f t="shared" si="8"/>
        <v>452726.07916999998</v>
      </c>
      <c r="F94" s="13">
        <f t="shared" si="9"/>
        <v>518287.55121000001</v>
      </c>
      <c r="G94" s="57"/>
      <c r="H94" s="22">
        <v>1110900</v>
      </c>
      <c r="I94" s="22"/>
      <c r="J94" s="4">
        <v>1911</v>
      </c>
      <c r="K94" s="23">
        <f xml:space="preserve"> $K$83*((E96 + F96)/'[1]Population&amp;output'!B94)/((E$85 + F$85)/'[1]Population&amp;output'!B$83)</f>
        <v>126.84292911184193</v>
      </c>
      <c r="L94" s="23">
        <f xml:space="preserve"> 100*(H96/$H$85)/'Population&amp;output'!C94</f>
        <v>130.07266177803044</v>
      </c>
      <c r="M94" s="21"/>
      <c r="N94" s="21"/>
    </row>
    <row r="95" spans="1:14" x14ac:dyDescent="0.25">
      <c r="A95" s="67">
        <v>1912</v>
      </c>
      <c r="B95" s="13">
        <v>611464.32530499995</v>
      </c>
      <c r="C95" s="13">
        <v>789241</v>
      </c>
      <c r="D95" s="72">
        <v>1910</v>
      </c>
      <c r="E95" s="13">
        <f t="shared" si="8"/>
        <v>524819.29864099994</v>
      </c>
      <c r="F95" s="13">
        <f t="shared" si="9"/>
        <v>623535.61973799998</v>
      </c>
      <c r="G95" s="57"/>
      <c r="H95" s="22">
        <v>1256900</v>
      </c>
      <c r="I95" s="22"/>
      <c r="J95" s="4">
        <v>1912</v>
      </c>
      <c r="K95" s="23">
        <f xml:space="preserve"> $K$83*((E97 + F97)/'[1]Population&amp;output'!B95)/((E$85 + F$85)/'[1]Population&amp;output'!B$83)</f>
        <v>139.05530432493697</v>
      </c>
      <c r="L95" s="23">
        <f xml:space="preserve"> 100*(H97/$H$85)/'Population&amp;output'!C95</f>
        <v>131.17927222476834</v>
      </c>
      <c r="M95" s="21"/>
      <c r="N95" s="21"/>
    </row>
    <row r="96" spans="1:14" x14ac:dyDescent="0.25">
      <c r="A96" s="67">
        <v>1913</v>
      </c>
      <c r="B96" s="13">
        <v>654391</v>
      </c>
      <c r="C96" s="13">
        <v>762945</v>
      </c>
      <c r="D96" s="72">
        <v>1911</v>
      </c>
      <c r="E96" s="13">
        <f t="shared" si="8"/>
        <v>563553.13175099995</v>
      </c>
      <c r="F96" s="13">
        <f t="shared" si="9"/>
        <v>681913</v>
      </c>
      <c r="G96" s="57"/>
      <c r="H96" s="22">
        <v>1462400</v>
      </c>
      <c r="I96" s="22"/>
      <c r="J96" s="4">
        <v>1913</v>
      </c>
      <c r="K96" s="23">
        <f xml:space="preserve"> $K$83*((E98 + F98)/'[1]Population&amp;output'!B96)/((E$85 + F$85)/'[1]Population&amp;output'!B$83)</f>
        <v>137.16033002009794</v>
      </c>
      <c r="L96" s="23">
        <f xml:space="preserve"> 100*(H98/$H$85)/'Population&amp;output'!C96</f>
        <v>119.23579815343757</v>
      </c>
      <c r="M96" s="21"/>
      <c r="N96" s="21"/>
    </row>
    <row r="97" spans="1:14" x14ac:dyDescent="0.25">
      <c r="A97" s="67">
        <v>1914</v>
      </c>
      <c r="B97" s="13">
        <v>423252</v>
      </c>
      <c r="C97" s="13">
        <v>766701</v>
      </c>
      <c r="D97" s="72">
        <v>1912</v>
      </c>
      <c r="E97" s="13">
        <f t="shared" si="8"/>
        <v>611464.32530499995</v>
      </c>
      <c r="F97" s="13">
        <f t="shared" si="9"/>
        <v>789241</v>
      </c>
      <c r="G97" s="57"/>
      <c r="H97" s="22">
        <v>1513000</v>
      </c>
      <c r="I97" s="22"/>
      <c r="J97" s="4">
        <v>1914</v>
      </c>
      <c r="K97" s="23">
        <f xml:space="preserve"> $K$83*((E99 + F99)/'[1]Population&amp;output'!B97)/((E$85 + F$85)/'[1]Population&amp;output'!B$83)</f>
        <v>112.25325161788597</v>
      </c>
      <c r="L97" s="23">
        <f xml:space="preserve"> 100*(H99/$H$85)/'Population&amp;output'!C97</f>
        <v>108.58505133908484</v>
      </c>
      <c r="M97" s="21"/>
      <c r="N97" s="21"/>
    </row>
    <row r="98" spans="1:14" x14ac:dyDescent="0.25">
      <c r="A98" s="67">
        <v>1915</v>
      </c>
      <c r="B98" s="13">
        <v>404278</v>
      </c>
      <c r="C98" s="13">
        <v>688522</v>
      </c>
      <c r="D98" s="72">
        <v>1913</v>
      </c>
      <c r="E98" s="13">
        <f t="shared" si="8"/>
        <v>654391</v>
      </c>
      <c r="F98" s="13">
        <f t="shared" si="9"/>
        <v>762945</v>
      </c>
      <c r="G98" s="57"/>
      <c r="H98" s="22">
        <v>1410800</v>
      </c>
      <c r="I98" s="22"/>
      <c r="J98" s="4">
        <v>1915</v>
      </c>
      <c r="K98" s="23">
        <f xml:space="preserve"> $K$83*((E100 + F100)/'[1]Population&amp;output'!B98)/((E$85 + F$85)/'[1]Population&amp;output'!B$83)</f>
        <v>100.48769511337726</v>
      </c>
      <c r="L98" s="23">
        <f xml:space="preserve"> 100*(H100/$H$85)/'Population&amp;output'!C98</f>
        <v>116.28568874188721</v>
      </c>
      <c r="M98" s="21"/>
      <c r="N98" s="21"/>
    </row>
    <row r="99" spans="1:14" x14ac:dyDescent="0.25">
      <c r="A99" s="67">
        <v>1916</v>
      </c>
      <c r="B99" s="13">
        <v>477897</v>
      </c>
      <c r="C99" s="13">
        <v>686558</v>
      </c>
      <c r="D99" s="72">
        <v>1914</v>
      </c>
      <c r="E99" s="13">
        <f t="shared" si="8"/>
        <v>423252</v>
      </c>
      <c r="F99" s="13">
        <f t="shared" si="9"/>
        <v>766701</v>
      </c>
      <c r="G99" s="57"/>
      <c r="H99" s="22">
        <v>1318000</v>
      </c>
      <c r="I99" s="22"/>
      <c r="J99" s="4">
        <v>1916</v>
      </c>
      <c r="K99" s="23">
        <f xml:space="preserve"> $K$83*((E101 + F101)/'[1]Population&amp;output'!B99)/((E$85 + F$85)/'[1]Population&amp;output'!B$83)</f>
        <v>104.23336488400292</v>
      </c>
      <c r="L99" s="23">
        <f xml:space="preserve"> 100*(H101/$H$85)/'Population&amp;output'!C99</f>
        <v>140.87189074652312</v>
      </c>
      <c r="M99" s="21"/>
      <c r="N99" s="21"/>
    </row>
    <row r="100" spans="1:14" x14ac:dyDescent="0.25">
      <c r="A100" s="67">
        <v>1917</v>
      </c>
      <c r="B100" s="13">
        <v>537441</v>
      </c>
      <c r="C100" s="13">
        <v>801447</v>
      </c>
      <c r="D100" s="72">
        <v>1915</v>
      </c>
      <c r="E100" s="13">
        <f t="shared" si="8"/>
        <v>404278</v>
      </c>
      <c r="F100" s="13">
        <f t="shared" si="9"/>
        <v>688522</v>
      </c>
      <c r="G100" s="57"/>
      <c r="H100" s="22">
        <v>1448000</v>
      </c>
      <c r="I100" s="22"/>
      <c r="J100" s="4">
        <v>1917</v>
      </c>
      <c r="K100" s="23">
        <f xml:space="preserve"> $K$83*((E102 + F102)/'[1]Population&amp;output'!B100)/((E$85 + F$85)/'[1]Population&amp;output'!B$83)</f>
        <v>117.00313798444044</v>
      </c>
      <c r="L100" s="23">
        <f xml:space="preserve"> 100*(H102/$H$85)/'Population&amp;output'!C100</f>
        <v>157.82990817245704</v>
      </c>
      <c r="M100" s="21"/>
      <c r="N100" s="21"/>
    </row>
    <row r="101" spans="1:14" x14ac:dyDescent="0.25">
      <c r="A101" s="67">
        <v>1918</v>
      </c>
      <c r="B101" s="13">
        <v>618830</v>
      </c>
      <c r="C101" s="13">
        <v>867162</v>
      </c>
      <c r="D101" s="72">
        <v>1916</v>
      </c>
      <c r="E101" s="13">
        <f t="shared" si="8"/>
        <v>477897</v>
      </c>
      <c r="F101" s="13">
        <f t="shared" si="9"/>
        <v>686558</v>
      </c>
      <c r="G101" s="57"/>
      <c r="H101" s="22">
        <v>1802000</v>
      </c>
      <c r="I101" s="22"/>
      <c r="J101" s="4">
        <v>1918</v>
      </c>
      <c r="K101" s="23">
        <f xml:space="preserve"> $K$83*((E103 + F103)/'[1]Population&amp;output'!B101)/((E$85 + F$85)/'[1]Population&amp;output'!B$83)</f>
        <v>126.94292078692352</v>
      </c>
      <c r="L101" s="23">
        <f xml:space="preserve"> 100*(H103/$H$85)/'Population&amp;output'!C101</f>
        <v>204.86985364981197</v>
      </c>
      <c r="M101" s="21"/>
      <c r="N101" s="21"/>
    </row>
    <row r="102" spans="1:14" x14ac:dyDescent="0.25">
      <c r="A102" s="67">
        <v>1919</v>
      </c>
      <c r="B102" s="13">
        <v>625693</v>
      </c>
      <c r="C102" s="13">
        <v>931579</v>
      </c>
      <c r="D102" s="72">
        <v>1917</v>
      </c>
      <c r="E102" s="13">
        <f t="shared" si="8"/>
        <v>537441</v>
      </c>
      <c r="F102" s="13">
        <f t="shared" si="9"/>
        <v>801447</v>
      </c>
      <c r="G102" s="57"/>
      <c r="H102" s="22">
        <v>2068000</v>
      </c>
      <c r="I102" s="22"/>
      <c r="J102" s="4">
        <v>1919</v>
      </c>
      <c r="K102" s="23">
        <f xml:space="preserve"> $K$83*((E104 + F104)/'[1]Population&amp;output'!B102)/((E$85 + F$85)/'[1]Population&amp;output'!B$83)</f>
        <v>130.22369697130739</v>
      </c>
      <c r="L102" s="23">
        <f xml:space="preserve"> 100*(H104/$H$85)/'Population&amp;output'!C102</f>
        <v>225.52170499876692</v>
      </c>
      <c r="M102" s="21"/>
      <c r="N102" s="21"/>
    </row>
    <row r="103" spans="1:14" x14ac:dyDescent="0.25">
      <c r="A103" s="67">
        <v>1920</v>
      </c>
      <c r="B103" s="13">
        <v>922259</v>
      </c>
      <c r="C103" s="13">
        <v>1226735</v>
      </c>
      <c r="D103" s="72">
        <v>1918</v>
      </c>
      <c r="E103" s="13">
        <f t="shared" si="8"/>
        <v>618830</v>
      </c>
      <c r="F103" s="13">
        <f t="shared" si="9"/>
        <v>867162</v>
      </c>
      <c r="G103" s="57"/>
      <c r="H103" s="22">
        <v>2746000</v>
      </c>
      <c r="I103" s="22"/>
      <c r="J103" s="4">
        <v>1920</v>
      </c>
      <c r="K103" s="23">
        <f xml:space="preserve"> $K$83*((E105 + F105)/'[1]Population&amp;output'!B103)/((E$85 + F$85)/'[1]Population&amp;output'!B$83)</f>
        <v>176.16228825638831</v>
      </c>
      <c r="L103" s="23">
        <f xml:space="preserve"> 100*(H105/$H$85)/'Population&amp;output'!C103</f>
        <v>231.09831293884142</v>
      </c>
      <c r="M103" s="21"/>
      <c r="N103" s="21"/>
    </row>
    <row r="104" spans="1:14" x14ac:dyDescent="0.25">
      <c r="A104" s="67">
        <v>1921</v>
      </c>
      <c r="B104" s="13">
        <v>891001</v>
      </c>
      <c r="C104" s="13">
        <v>1189306</v>
      </c>
      <c r="D104" s="72">
        <v>1919</v>
      </c>
      <c r="E104" s="13">
        <f t="shared" si="8"/>
        <v>625693</v>
      </c>
      <c r="F104" s="13">
        <f t="shared" si="9"/>
        <v>931579</v>
      </c>
      <c r="G104" s="57"/>
      <c r="H104" s="22">
        <v>3088000</v>
      </c>
      <c r="I104" s="22"/>
      <c r="J104" s="4">
        <v>1921</v>
      </c>
      <c r="K104" s="23">
        <f xml:space="preserve"> $K$83*((E106 + F106)/'[1]Population&amp;output'!B104)/((E$85 + F$85)/'[1]Population&amp;output'!B$83)</f>
        <v>167.41147017566064</v>
      </c>
      <c r="L104" s="23">
        <f xml:space="preserve"> 100*(H106/$H$85)/'Population&amp;output'!C104</f>
        <v>301.29836322624453</v>
      </c>
      <c r="M104" s="21"/>
      <c r="N104" s="21"/>
    </row>
    <row r="105" spans="1:14" x14ac:dyDescent="0.25">
      <c r="A105" s="67">
        <v>1922</v>
      </c>
      <c r="B105" s="13">
        <v>972179</v>
      </c>
      <c r="C105" s="13">
        <v>1428261</v>
      </c>
      <c r="D105" s="72">
        <v>1920</v>
      </c>
      <c r="E105" s="13">
        <f t="shared" si="8"/>
        <v>922259</v>
      </c>
      <c r="F105" s="13">
        <f t="shared" si="9"/>
        <v>1226735</v>
      </c>
      <c r="G105" s="57"/>
      <c r="H105" s="22">
        <v>3228000</v>
      </c>
      <c r="I105" s="22"/>
      <c r="J105" s="4">
        <v>1922</v>
      </c>
      <c r="K105" s="23">
        <f xml:space="preserve"> $K$83*((E107 + F107)/'[1]Population&amp;output'!B105)/((E$85 + F$85)/'[1]Population&amp;output'!B$83)</f>
        <v>189.88221285487927</v>
      </c>
      <c r="L105" s="23">
        <f xml:space="preserve"> 100*(H107/$H$85)/'Population&amp;output'!C105</f>
        <v>329.11728448101235</v>
      </c>
      <c r="M105" s="21"/>
      <c r="N105" s="21"/>
    </row>
    <row r="106" spans="1:14" x14ac:dyDescent="0.25">
      <c r="A106" s="67">
        <v>1923</v>
      </c>
      <c r="B106" s="13">
        <v>1258132</v>
      </c>
      <c r="C106" s="13">
        <v>1405143</v>
      </c>
      <c r="D106" s="72">
        <v>1921</v>
      </c>
      <c r="E106" s="13">
        <f t="shared" si="8"/>
        <v>891001</v>
      </c>
      <c r="F106" s="13">
        <f t="shared" si="9"/>
        <v>1189306</v>
      </c>
      <c r="G106" s="57"/>
      <c r="H106" s="22">
        <v>4287000</v>
      </c>
      <c r="I106" s="22"/>
      <c r="J106" s="4">
        <v>1923</v>
      </c>
      <c r="K106" s="23">
        <f xml:space="preserve"> $K$83*((E108 + F108)/'[1]Population&amp;output'!B106)/((E$85 + F$85)/'[1]Population&amp;output'!B$83)</f>
        <v>207.30396286854602</v>
      </c>
      <c r="L106" s="23">
        <f xml:space="preserve"> 100*(H108/$H$85)/'Population&amp;output'!C106</f>
        <v>356.2118704434003</v>
      </c>
      <c r="M106" s="21"/>
      <c r="N106" s="21"/>
    </row>
    <row r="107" spans="1:14" x14ac:dyDescent="0.25">
      <c r="A107" s="67">
        <v>1924</v>
      </c>
      <c r="B107" s="13">
        <v>1539187</v>
      </c>
      <c r="C107" s="13">
        <v>1629822</v>
      </c>
      <c r="D107" s="72">
        <v>1922</v>
      </c>
      <c r="E107" s="13">
        <f t="shared" si="8"/>
        <v>972179</v>
      </c>
      <c r="F107" s="13">
        <f t="shared" si="9"/>
        <v>1428261</v>
      </c>
      <c r="G107" s="57"/>
      <c r="H107" s="22">
        <v>4764000</v>
      </c>
      <c r="I107" s="22"/>
      <c r="J107" s="4">
        <v>1924</v>
      </c>
      <c r="K107" s="23">
        <f xml:space="preserve"> $K$83*((E109 + F109)/'[1]Population&amp;output'!B107)/((E$85 + F$85)/'[1]Population&amp;output'!B$83)</f>
        <v>242.94943580525771</v>
      </c>
      <c r="L107" s="23">
        <f xml:space="preserve"> 100*(H109/$H$85)/'Population&amp;output'!C107</f>
        <v>391.81607406018696</v>
      </c>
      <c r="M107" s="21"/>
      <c r="N107" s="21"/>
    </row>
    <row r="108" spans="1:14" x14ac:dyDescent="0.25">
      <c r="A108" s="67">
        <v>1925</v>
      </c>
      <c r="B108" s="13">
        <v>1741834</v>
      </c>
      <c r="C108" s="13">
        <v>1756763</v>
      </c>
      <c r="D108" s="72">
        <v>1923</v>
      </c>
      <c r="E108" s="13">
        <f t="shared" si="8"/>
        <v>1258132</v>
      </c>
      <c r="F108" s="13">
        <f t="shared" si="9"/>
        <v>1405143</v>
      </c>
      <c r="G108" s="57"/>
      <c r="H108" s="22">
        <v>5240000</v>
      </c>
      <c r="I108" s="22"/>
      <c r="J108" s="4">
        <v>1925</v>
      </c>
      <c r="K108" s="23">
        <f xml:space="preserve"> $K$83*((E110 + F110)/'[1]Population&amp;output'!B108)/((E$85 + F$85)/'[1]Population&amp;output'!B$83)</f>
        <v>264.36748356046201</v>
      </c>
      <c r="L108" s="23">
        <f xml:space="preserve"> 100*(H110/$H$85)/'Population&amp;output'!C108</f>
        <v>352.14007116045343</v>
      </c>
      <c r="M108" s="21"/>
      <c r="N108" s="21"/>
    </row>
    <row r="109" spans="1:14" x14ac:dyDescent="0.25">
      <c r="A109" s="67">
        <v>1926</v>
      </c>
      <c r="B109" s="13">
        <v>1647889</v>
      </c>
      <c r="C109" s="13">
        <v>1823571</v>
      </c>
      <c r="D109" s="72">
        <v>1924</v>
      </c>
      <c r="E109" s="13">
        <f t="shared" si="8"/>
        <v>1539187</v>
      </c>
      <c r="F109" s="13">
        <f t="shared" si="9"/>
        <v>1629822</v>
      </c>
      <c r="G109" s="57"/>
      <c r="H109" s="22">
        <v>5852000</v>
      </c>
      <c r="I109" s="22"/>
      <c r="J109" s="4">
        <v>1926</v>
      </c>
      <c r="K109" s="23">
        <f xml:space="preserve"> $K$83*((E111 + F111)/'[1]Population&amp;output'!B109)/((E$85 + F$85)/'[1]Population&amp;output'!B$83)</f>
        <v>258.69740088597257</v>
      </c>
      <c r="L109" s="23">
        <f xml:space="preserve"> 100*(H111/$H$85)/'Population&amp;output'!C109</f>
        <v>349.10348009352947</v>
      </c>
      <c r="M109" s="21"/>
      <c r="N109" s="21"/>
    </row>
    <row r="110" spans="1:14" x14ac:dyDescent="0.25">
      <c r="A110" s="67">
        <v>1927</v>
      </c>
      <c r="B110" s="13">
        <v>2039506</v>
      </c>
      <c r="C110" s="13">
        <v>2008654</v>
      </c>
      <c r="D110" s="72">
        <v>1925</v>
      </c>
      <c r="E110" s="13">
        <f t="shared" si="8"/>
        <v>1741834</v>
      </c>
      <c r="F110" s="13">
        <f t="shared" si="9"/>
        <v>1756763</v>
      </c>
      <c r="G110" s="57"/>
      <c r="H110" s="22">
        <v>5336000</v>
      </c>
      <c r="I110" s="22"/>
      <c r="J110" s="4">
        <v>1927</v>
      </c>
      <c r="K110" s="23">
        <f xml:space="preserve"> $K$83*((E112 + F112)/'[1]Population&amp;output'!B110)/((E$85 + F$85)/'[1]Population&amp;output'!B$83)</f>
        <v>297.64628421301586</v>
      </c>
      <c r="L110" s="23">
        <f xml:space="preserve"> 100*(H112/$H$85)/'Population&amp;output'!C110</f>
        <v>426.95749123642634</v>
      </c>
      <c r="M110" s="21"/>
      <c r="N110" s="21"/>
    </row>
    <row r="111" spans="1:14" x14ac:dyDescent="0.25">
      <c r="A111" s="67">
        <v>1928</v>
      </c>
      <c r="B111" s="13">
        <v>2216513</v>
      </c>
      <c r="C111" s="13">
        <v>2018158</v>
      </c>
      <c r="D111" s="72">
        <v>1926</v>
      </c>
      <c r="E111" s="13">
        <f t="shared" si="8"/>
        <v>1647889</v>
      </c>
      <c r="F111" s="13">
        <f t="shared" si="9"/>
        <v>1823571</v>
      </c>
      <c r="G111" s="57"/>
      <c r="H111" s="22">
        <v>5364000</v>
      </c>
      <c r="I111" s="22"/>
      <c r="J111" s="4">
        <v>1928</v>
      </c>
      <c r="K111" s="23">
        <f xml:space="preserve"> $K$83*((E113 + F113)/'[1]Population&amp;output'!B111)/((E$85 + F$85)/'[1]Population&amp;output'!B$83)</f>
        <v>307.30209615715353</v>
      </c>
      <c r="L111" s="23">
        <f xml:space="preserve"> 100*(H113/$H$85)/'Population&amp;output'!C111</f>
        <v>484.58018409846005</v>
      </c>
      <c r="M111" s="21"/>
      <c r="N111" s="21"/>
    </row>
    <row r="112" spans="1:14" x14ac:dyDescent="0.25">
      <c r="A112" s="67">
        <v>1929</v>
      </c>
      <c r="B112" s="13">
        <v>2399600</v>
      </c>
      <c r="C112" s="13">
        <v>2224617</v>
      </c>
      <c r="D112" s="72">
        <v>1927</v>
      </c>
      <c r="E112" s="13">
        <f t="shared" si="8"/>
        <v>2039506</v>
      </c>
      <c r="F112" s="13">
        <f t="shared" si="9"/>
        <v>2008654</v>
      </c>
      <c r="G112" s="57"/>
      <c r="H112" s="22">
        <v>6649000</v>
      </c>
      <c r="I112" s="22"/>
      <c r="J112" s="4">
        <v>1929</v>
      </c>
      <c r="K112" s="23">
        <f xml:space="preserve"> $K$83*((E114 + F114)/'[1]Population&amp;output'!B112)/((E$85 + F$85)/'[1]Population&amp;output'!B$83)</f>
        <v>331.24435237009158</v>
      </c>
      <c r="L112" s="23">
        <f xml:space="preserve"> 100*(H114/$H$85)/'Population&amp;output'!C112</f>
        <v>474.3914372712652</v>
      </c>
      <c r="M112" s="21"/>
      <c r="N112" s="21"/>
    </row>
    <row r="113" spans="1:14" x14ac:dyDescent="0.25">
      <c r="A113" s="67">
        <v>1930</v>
      </c>
      <c r="B113" s="13">
        <v>1677952</v>
      </c>
      <c r="C113" s="13">
        <v>2510542</v>
      </c>
      <c r="D113" s="72">
        <v>1928</v>
      </c>
      <c r="E113" s="13">
        <f t="shared" si="8"/>
        <v>2216513</v>
      </c>
      <c r="F113" s="13">
        <f t="shared" si="9"/>
        <v>2018158</v>
      </c>
      <c r="G113" s="57"/>
      <c r="H113" s="22">
        <v>7646000</v>
      </c>
      <c r="I113" s="22"/>
      <c r="J113" s="4">
        <v>1930</v>
      </c>
      <c r="K113" s="23">
        <f xml:space="preserve"> $K$83*((E115 + F115)/'[1]Population&amp;output'!B113)/((E$85 + F$85)/'[1]Population&amp;output'!B$83)</f>
        <v>296.18844258198089</v>
      </c>
      <c r="L113" s="23">
        <f xml:space="preserve"> 100*(H115/$H$85)/'Population&amp;output'!C113</f>
        <v>446.94521505578547</v>
      </c>
      <c r="M113" s="21"/>
      <c r="N113" s="21"/>
    </row>
    <row r="114" spans="1:14" x14ac:dyDescent="0.25">
      <c r="A114" s="67">
        <v>1931</v>
      </c>
      <c r="B114" s="13">
        <v>1752665</v>
      </c>
      <c r="C114" s="13">
        <v>2046620</v>
      </c>
      <c r="D114" s="72">
        <v>1929</v>
      </c>
      <c r="E114" s="13">
        <f t="shared" si="8"/>
        <v>2399600</v>
      </c>
      <c r="F114" s="13">
        <f t="shared" si="9"/>
        <v>2224617</v>
      </c>
      <c r="G114" s="57"/>
      <c r="H114" s="22">
        <v>7583000</v>
      </c>
      <c r="I114" s="22"/>
      <c r="J114" s="4">
        <v>1931</v>
      </c>
      <c r="K114" s="23">
        <f xml:space="preserve"> $K$83*((E116 + F116)/'[1]Population&amp;output'!B114)/((E$85 + F$85)/'[1]Population&amp;output'!B$83)</f>
        <v>265.20069408410353</v>
      </c>
      <c r="L114" s="23">
        <f xml:space="preserve"> 100*(H116/$H$85)/'Population&amp;output'!C114</f>
        <v>459.77443616407118</v>
      </c>
      <c r="M114" s="21"/>
      <c r="N114" s="21"/>
    </row>
    <row r="115" spans="1:14" x14ac:dyDescent="0.25">
      <c r="A115" s="67">
        <v>1932</v>
      </c>
      <c r="B115" s="13">
        <v>1750791</v>
      </c>
      <c r="C115" s="13">
        <v>2859669</v>
      </c>
      <c r="D115" s="72">
        <v>1930</v>
      </c>
      <c r="E115" s="13">
        <f t="shared" si="8"/>
        <v>1677952</v>
      </c>
      <c r="F115" s="13">
        <f t="shared" si="9"/>
        <v>2510542</v>
      </c>
      <c r="G115" s="57"/>
      <c r="H115" s="22">
        <v>7237000</v>
      </c>
      <c r="I115" s="22"/>
      <c r="J115" s="4">
        <v>1932</v>
      </c>
      <c r="K115" s="23">
        <f xml:space="preserve"> $K$83*((E117 + F117)/'[1]Population&amp;output'!B115)/((E$85 + F$85)/'[1]Population&amp;output'!B$83)</f>
        <v>317.61203961988775</v>
      </c>
      <c r="L115" s="23">
        <f xml:space="preserve"> 100*(H117/$H$85)/'Population&amp;output'!C115</f>
        <v>486.12680428409493</v>
      </c>
      <c r="M115" s="21"/>
      <c r="N115" s="21"/>
    </row>
    <row r="116" spans="1:14" x14ac:dyDescent="0.25">
      <c r="A116" s="67">
        <v>1933</v>
      </c>
      <c r="B116" s="13">
        <v>2078476</v>
      </c>
      <c r="C116" s="13">
        <v>2391813</v>
      </c>
      <c r="D116" s="72">
        <v>1931</v>
      </c>
      <c r="E116" s="13">
        <f t="shared" si="8"/>
        <v>1752665</v>
      </c>
      <c r="F116" s="13">
        <f t="shared" si="9"/>
        <v>2046620</v>
      </c>
      <c r="G116" s="57"/>
      <c r="H116" s="22">
        <v>7542000</v>
      </c>
      <c r="I116" s="22"/>
      <c r="J116" s="4">
        <v>1933</v>
      </c>
      <c r="K116" s="23">
        <f xml:space="preserve"> $K$83*((E118 + F118)/'[1]Population&amp;output'!B116)/((E$85 + F$85)/'[1]Population&amp;output'!B$83)</f>
        <v>303.83843650780506</v>
      </c>
      <c r="L116" s="23">
        <f xml:space="preserve"> 100*(H118/$H$85)/'Population&amp;output'!C116</f>
        <v>468.88326732856018</v>
      </c>
      <c r="M116" s="21"/>
      <c r="N116" s="21"/>
    </row>
    <row r="117" spans="1:14" x14ac:dyDescent="0.25">
      <c r="A117" s="67">
        <v>1934</v>
      </c>
      <c r="B117" s="13">
        <v>2519530</v>
      </c>
      <c r="C117" s="13">
        <v>3050188</v>
      </c>
      <c r="D117" s="72">
        <v>1932</v>
      </c>
      <c r="E117" s="13">
        <f t="shared" si="8"/>
        <v>1750791</v>
      </c>
      <c r="F117" s="13">
        <f t="shared" si="9"/>
        <v>2859669</v>
      </c>
      <c r="G117" s="57"/>
      <c r="H117" s="22">
        <v>8080000</v>
      </c>
      <c r="I117" s="22"/>
      <c r="J117" s="4">
        <v>1934</v>
      </c>
      <c r="K117" s="23">
        <f xml:space="preserve"> $K$83*((E119 + F119)/'[1]Population&amp;output'!B117)/((E$85 + F$85)/'[1]Population&amp;output'!B$83)</f>
        <v>373.360924326114</v>
      </c>
      <c r="L117" s="23">
        <f xml:space="preserve"> 100*(H119/$H$85)/'Population&amp;output'!C117</f>
        <v>528.53373867888445</v>
      </c>
      <c r="M117" s="21"/>
      <c r="N117" s="21"/>
    </row>
    <row r="118" spans="1:14" x14ac:dyDescent="0.25">
      <c r="A118" s="67">
        <v>1935</v>
      </c>
      <c r="B118" s="13">
        <v>2722693</v>
      </c>
      <c r="C118" s="13">
        <v>2872001</v>
      </c>
      <c r="D118" s="72">
        <v>1933</v>
      </c>
      <c r="E118" s="13">
        <f t="shared" si="8"/>
        <v>2078476</v>
      </c>
      <c r="F118" s="13">
        <f t="shared" si="9"/>
        <v>2391813</v>
      </c>
      <c r="G118" s="57"/>
      <c r="H118" s="22">
        <v>7899000</v>
      </c>
      <c r="I118" s="22"/>
      <c r="J118" s="4">
        <v>1935</v>
      </c>
      <c r="K118" s="23">
        <f xml:space="preserve"> $K$83*((E120 + F120)/'[1]Population&amp;output'!B118)/((E$85 + F$85)/'[1]Population&amp;output'!B$83)</f>
        <v>369.70628133668919</v>
      </c>
      <c r="L118" s="23">
        <f xml:space="preserve"> 100*(H120/$H$85)/'Population&amp;output'!C118</f>
        <v>570.71380434940261</v>
      </c>
      <c r="M118" s="21"/>
      <c r="N118" s="21"/>
    </row>
    <row r="119" spans="1:14" x14ac:dyDescent="0.25">
      <c r="A119" s="67">
        <v>1936</v>
      </c>
      <c r="B119" s="13">
        <v>3127460</v>
      </c>
      <c r="C119" s="13">
        <v>3226081</v>
      </c>
      <c r="D119" s="72">
        <v>1934</v>
      </c>
      <c r="E119" s="13">
        <f t="shared" si="8"/>
        <v>2519530</v>
      </c>
      <c r="F119" s="13">
        <f t="shared" si="9"/>
        <v>3050188</v>
      </c>
      <c r="G119" s="57"/>
      <c r="H119" s="22">
        <v>9028000</v>
      </c>
      <c r="I119" s="22"/>
      <c r="J119" s="4">
        <v>1936</v>
      </c>
      <c r="K119" s="23">
        <f xml:space="preserve"> $K$83*((E121 + F121)/'[1]Population&amp;output'!B119)/((E$85 + F$85)/'[1]Population&amp;output'!B$83)</f>
        <v>413.64803110474384</v>
      </c>
      <c r="L119" s="23">
        <f xml:space="preserve"> 100*(H121/$H$85)/'Population&amp;output'!C119</f>
        <v>616.7515844448219</v>
      </c>
      <c r="M119" s="21"/>
      <c r="N119" s="21"/>
    </row>
    <row r="120" spans="1:14" x14ac:dyDescent="0.25">
      <c r="A120" s="67">
        <v>1937</v>
      </c>
      <c r="B120" s="13">
        <v>3462476</v>
      </c>
      <c r="C120" s="13">
        <v>4143959</v>
      </c>
      <c r="D120" s="72">
        <v>1935</v>
      </c>
      <c r="E120" s="13">
        <f t="shared" si="8"/>
        <v>2722693</v>
      </c>
      <c r="F120" s="13">
        <f t="shared" si="9"/>
        <v>2872001</v>
      </c>
      <c r="G120" s="57"/>
      <c r="H120" s="22">
        <v>9889000</v>
      </c>
      <c r="I120" s="22"/>
      <c r="J120" s="4">
        <v>1937</v>
      </c>
      <c r="K120" s="23">
        <f xml:space="preserve"> $K$83*((E122 + F122)/'[1]Population&amp;output'!B120)/((E$85 + F$85)/'[1]Population&amp;output'!B$83)</f>
        <v>487.58315961968344</v>
      </c>
      <c r="L120" s="23">
        <f xml:space="preserve"> 100*(H122/$H$85)/'Population&amp;output'!C120</f>
        <v>633.61104261477976</v>
      </c>
      <c r="M120" s="21"/>
      <c r="N120" s="21"/>
    </row>
    <row r="121" spans="1:14" x14ac:dyDescent="0.25">
      <c r="A121" s="67">
        <v>1938</v>
      </c>
      <c r="B121" s="13">
        <v>3879768</v>
      </c>
      <c r="C121" s="13">
        <v>4735434</v>
      </c>
      <c r="D121" s="72">
        <v>1936</v>
      </c>
      <c r="E121" s="13">
        <f t="shared" si="8"/>
        <v>3127460</v>
      </c>
      <c r="F121" s="13">
        <f t="shared" si="9"/>
        <v>3226081</v>
      </c>
      <c r="G121" s="57"/>
      <c r="H121" s="22">
        <v>10847000</v>
      </c>
      <c r="I121" s="22"/>
      <c r="J121" s="4">
        <v>1938</v>
      </c>
      <c r="K121" s="23">
        <f xml:space="preserve"> $K$83*((E123 + F123)/'[1]Population&amp;output'!B121)/((E$85 + F$85)/'[1]Population&amp;output'!B$83)</f>
        <v>543.34291691413955</v>
      </c>
      <c r="L121" s="23">
        <f xml:space="preserve"> 100*(H123/$H$85)/'Population&amp;output'!C121</f>
        <v>751.89729223200516</v>
      </c>
      <c r="M121" s="21"/>
      <c r="N121" s="21"/>
    </row>
    <row r="122" spans="1:14" x14ac:dyDescent="0.25">
      <c r="A122" s="67">
        <v>1939</v>
      </c>
      <c r="B122" s="13">
        <v>3795034</v>
      </c>
      <c r="C122" s="13">
        <v>4334641</v>
      </c>
      <c r="D122" s="72">
        <v>1937</v>
      </c>
      <c r="E122" s="13">
        <f t="shared" si="8"/>
        <v>3462476</v>
      </c>
      <c r="F122" s="13">
        <f t="shared" si="9"/>
        <v>4143959</v>
      </c>
      <c r="G122" s="57"/>
      <c r="H122" s="22">
        <v>11318000</v>
      </c>
      <c r="I122" s="22"/>
      <c r="J122" s="4">
        <v>1939</v>
      </c>
      <c r="K122" s="23">
        <f xml:space="preserve"> $K$83*((E124 + F124)/'[1]Population&amp;output'!B122)/((E$85 + F$85)/'[1]Population&amp;output'!B$83)</f>
        <v>504.05084655452936</v>
      </c>
      <c r="L122" s="23">
        <f xml:space="preserve"> 100*(H124/$H$85)/'Population&amp;output'!C122</f>
        <v>784.44975819850367</v>
      </c>
      <c r="M122" s="21"/>
      <c r="N122" s="21"/>
    </row>
    <row r="123" spans="1:14" x14ac:dyDescent="0.25">
      <c r="A123" s="67">
        <v>1940</v>
      </c>
      <c r="B123" s="13">
        <v>4036460</v>
      </c>
      <c r="C123" s="13">
        <v>4629636</v>
      </c>
      <c r="D123" s="72">
        <v>1938</v>
      </c>
      <c r="E123" s="13">
        <f t="shared" si="8"/>
        <v>3879768</v>
      </c>
      <c r="F123" s="13">
        <f t="shared" si="9"/>
        <v>4735434</v>
      </c>
      <c r="G123" s="57"/>
      <c r="H123" s="22">
        <v>13651000</v>
      </c>
      <c r="I123" s="22"/>
      <c r="J123" s="4">
        <v>1940</v>
      </c>
      <c r="K123" s="23">
        <f xml:space="preserve"> $K$83*((E125 + F125)/'[1]Population&amp;output'!B123)/((E$85 + F$85)/'[1]Population&amp;output'!B$83)</f>
        <v>527.78466269968294</v>
      </c>
      <c r="L123" s="23">
        <f xml:space="preserve"> 100*(H125/$H$85)/'Population&amp;output'!C123</f>
        <v>820.75370178104356</v>
      </c>
      <c r="M123" s="21"/>
      <c r="N123" s="21"/>
    </row>
    <row r="124" spans="1:14" x14ac:dyDescent="0.25">
      <c r="A124" s="67">
        <v>1941</v>
      </c>
      <c r="B124" s="13">
        <v>4045554</v>
      </c>
      <c r="C124" s="13">
        <v>4839635</v>
      </c>
      <c r="D124" s="72">
        <v>1939</v>
      </c>
      <c r="E124" s="13">
        <f t="shared" si="8"/>
        <v>3795034</v>
      </c>
      <c r="F124" s="13">
        <f t="shared" si="9"/>
        <v>4334641</v>
      </c>
      <c r="G124" s="57"/>
      <c r="H124" s="22">
        <v>14487000</v>
      </c>
      <c r="I124" s="22"/>
      <c r="J124" s="4">
        <v>1941</v>
      </c>
      <c r="K124" s="23">
        <f xml:space="preserve"> $K$83*((E126 + F126)/'[1]Population&amp;output'!B124)/((E$85 + F$85)/'[1]Population&amp;output'!B$83)</f>
        <v>531.04430845010268</v>
      </c>
      <c r="L124" s="23">
        <f xml:space="preserve"> 100*(H126/$H$85)/'Population&amp;output'!C124</f>
        <v>1013.7274009561717</v>
      </c>
      <c r="M124" s="21"/>
      <c r="N124" s="21"/>
    </row>
    <row r="125" spans="1:14" x14ac:dyDescent="0.25">
      <c r="A125" s="67">
        <v>1942</v>
      </c>
      <c r="B125" s="13">
        <v>4376580</v>
      </c>
      <c r="C125" s="13">
        <v>5748013</v>
      </c>
      <c r="D125" s="72">
        <v>1940</v>
      </c>
      <c r="E125" s="13">
        <f t="shared" si="8"/>
        <v>4036460</v>
      </c>
      <c r="F125" s="13">
        <f t="shared" si="9"/>
        <v>4629636</v>
      </c>
      <c r="G125" s="57"/>
      <c r="H125" s="22">
        <v>15431000</v>
      </c>
      <c r="I125" s="22"/>
      <c r="J125" s="4">
        <v>1942</v>
      </c>
      <c r="K125" s="23">
        <f xml:space="preserve"> $K$83*((E127 + F127)/'[1]Population&amp;output'!B125)/((E$85 + F$85)/'[1]Population&amp;output'!B$83)</f>
        <v>593.30190315262792</v>
      </c>
      <c r="L125" s="23">
        <f xml:space="preserve"> 100*(H127/$H$85)/'Population&amp;output'!C125</f>
        <v>1195.5702670327983</v>
      </c>
      <c r="M125" s="21"/>
      <c r="N125" s="21"/>
    </row>
    <row r="126" spans="1:14" x14ac:dyDescent="0.25">
      <c r="A126" s="67">
        <v>1943</v>
      </c>
      <c r="B126" s="13">
        <v>5442646</v>
      </c>
      <c r="C126" s="13">
        <v>5944009</v>
      </c>
      <c r="D126" s="72">
        <v>1941</v>
      </c>
      <c r="E126" s="13">
        <f t="shared" si="8"/>
        <v>4045554</v>
      </c>
      <c r="F126" s="13">
        <f t="shared" si="9"/>
        <v>4839635</v>
      </c>
      <c r="G126" s="57"/>
      <c r="H126" s="22">
        <v>19421000</v>
      </c>
      <c r="I126" s="22"/>
      <c r="J126" s="4">
        <v>1943</v>
      </c>
      <c r="K126" s="23">
        <f xml:space="preserve"> $K$83*((E128 + F128)/'[1]Population&amp;output'!B126)/((E$85 + F$85)/'[1]Population&amp;output'!B$83)</f>
        <v>653.60893304469971</v>
      </c>
      <c r="L126" s="23">
        <f xml:space="preserve"> 100*(H128/$H$85)/'Population&amp;output'!C126</f>
        <v>1741.6550438463476</v>
      </c>
      <c r="M126" s="21"/>
      <c r="N126" s="21"/>
    </row>
    <row r="127" spans="1:14" x14ac:dyDescent="0.25">
      <c r="A127" s="67">
        <v>1944</v>
      </c>
      <c r="B127" s="13">
        <v>7366199</v>
      </c>
      <c r="C127" s="13">
        <v>7450662</v>
      </c>
      <c r="D127" s="72">
        <v>1942</v>
      </c>
      <c r="E127" s="13">
        <f t="shared" si="8"/>
        <v>4376580</v>
      </c>
      <c r="F127" s="13">
        <f t="shared" si="9"/>
        <v>5748013</v>
      </c>
      <c r="G127" s="57"/>
      <c r="H127" s="22">
        <v>23361000</v>
      </c>
      <c r="I127" s="22"/>
      <c r="J127" s="4">
        <v>1944</v>
      </c>
      <c r="K127" s="23">
        <f xml:space="preserve"> $K$83*((E129 + F129)/'[1]Population&amp;output'!B127)/((E$85 + F$85)/'[1]Population&amp;output'!B$83)</f>
        <v>832.32028533556786</v>
      </c>
      <c r="L127" s="23">
        <f xml:space="preserve"> 100*(H129/$H$85)/'Population&amp;output'!C127</f>
        <v>2149.1330082379332</v>
      </c>
      <c r="M127" s="21"/>
      <c r="N127" s="21"/>
    </row>
    <row r="128" spans="1:14" x14ac:dyDescent="0.25">
      <c r="A128" s="67">
        <v>1945</v>
      </c>
      <c r="B128" s="13">
        <v>8852056</v>
      </c>
      <c r="C128" s="13">
        <v>9849877</v>
      </c>
      <c r="D128" s="72">
        <v>1943</v>
      </c>
      <c r="E128" s="13">
        <f t="shared" si="8"/>
        <v>5442646</v>
      </c>
      <c r="F128" s="13">
        <f t="shared" si="9"/>
        <v>5944009</v>
      </c>
      <c r="G128" s="57"/>
      <c r="H128" s="22">
        <v>34742000</v>
      </c>
      <c r="I128" s="22"/>
      <c r="J128" s="4">
        <v>1945</v>
      </c>
      <c r="K128" s="23">
        <f xml:space="preserve"> $K$83*((E130 + F130)/'[1]Population&amp;output'!B128)/((E$85 + F$85)/'[1]Population&amp;output'!B$83)</f>
        <v>1027.0807588050275</v>
      </c>
      <c r="L128" s="23">
        <f xml:space="preserve"> 100*(H130/$H$85)/'Population&amp;output'!C128</f>
        <v>2525.5238284664756</v>
      </c>
      <c r="M128" s="21"/>
      <c r="N128" s="21"/>
    </row>
    <row r="129" spans="1:14" x14ac:dyDescent="0.25">
      <c r="A129" s="67">
        <v>1946</v>
      </c>
      <c r="B129" s="13">
        <v>11569576</v>
      </c>
      <c r="C129" s="13">
        <v>14202544</v>
      </c>
      <c r="D129" s="72">
        <v>1944</v>
      </c>
      <c r="E129" s="13">
        <f t="shared" si="8"/>
        <v>7366199</v>
      </c>
      <c r="F129" s="13">
        <f t="shared" si="9"/>
        <v>7450662</v>
      </c>
      <c r="G129" s="57"/>
      <c r="H129" s="22">
        <v>43807000</v>
      </c>
      <c r="I129" s="22"/>
      <c r="J129" s="4">
        <v>1946</v>
      </c>
      <c r="K129" s="23">
        <f xml:space="preserve"> $K$83*((E131 + F131)/'[1]Population&amp;output'!B129)/((E$85 + F$85)/'[1]Population&amp;output'!B$83)</f>
        <v>1382.3834835901455</v>
      </c>
      <c r="L129" s="23">
        <f xml:space="preserve"> 100*(H131/$H$85)/'Population&amp;output'!C129</f>
        <v>2670.169040743966</v>
      </c>
      <c r="M129" s="21"/>
      <c r="N129" s="21"/>
    </row>
    <row r="130" spans="1:14" x14ac:dyDescent="0.25">
      <c r="A130" s="67">
        <v>1947</v>
      </c>
      <c r="B130" s="13">
        <v>13853466</v>
      </c>
      <c r="C130" s="13">
        <v>13393228.000000006</v>
      </c>
      <c r="D130" s="72">
        <v>1945</v>
      </c>
      <c r="E130" s="13">
        <f t="shared" si="8"/>
        <v>8852056</v>
      </c>
      <c r="F130" s="13">
        <f t="shared" si="9"/>
        <v>9849877</v>
      </c>
      <c r="G130" s="57"/>
      <c r="H130" s="22">
        <v>52656000</v>
      </c>
      <c r="I130" s="22"/>
      <c r="J130" s="71">
        <v>1947</v>
      </c>
      <c r="K130" s="78">
        <f xml:space="preserve"> $K$83*((E132 + F132)/'[1]Population&amp;output'!B130)/((E$85 + F$85)/'[1]Population&amp;output'!B$83)</f>
        <v>1426.0250901097379</v>
      </c>
      <c r="L130" s="78">
        <f xml:space="preserve"> 100*(H132/$H$85)/'Population&amp;output'!C130</f>
        <v>2527.6910619205223</v>
      </c>
      <c r="M130" s="21"/>
      <c r="N130" s="21"/>
    </row>
    <row r="131" spans="1:14" x14ac:dyDescent="0.25">
      <c r="B131" s="20"/>
      <c r="D131" s="72">
        <v>1946</v>
      </c>
      <c r="E131" s="13">
        <f t="shared" si="8"/>
        <v>11569576</v>
      </c>
      <c r="F131" s="13">
        <f t="shared" si="9"/>
        <v>14202544</v>
      </c>
      <c r="G131" s="58"/>
      <c r="H131" s="22">
        <v>57000000</v>
      </c>
      <c r="I131" s="22"/>
      <c r="L131" s="23"/>
    </row>
    <row r="132" spans="1:14" x14ac:dyDescent="0.25">
      <c r="A132" s="51"/>
      <c r="B132" s="51"/>
      <c r="C132" s="51"/>
      <c r="D132" s="75">
        <v>1947</v>
      </c>
      <c r="E132" s="33">
        <f t="shared" si="8"/>
        <v>13853466</v>
      </c>
      <c r="F132" s="33">
        <f t="shared" si="9"/>
        <v>13393228.000000006</v>
      </c>
      <c r="G132" s="59"/>
      <c r="H132" s="33">
        <v>55300000</v>
      </c>
      <c r="I132" s="13"/>
      <c r="L132" s="23"/>
    </row>
  </sheetData>
  <mergeCells count="4">
    <mergeCell ref="D1:F1"/>
    <mergeCell ref="A1:C1"/>
    <mergeCell ref="G1:H1"/>
    <mergeCell ref="J1:L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12:F67 E68:F6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5" sqref="D25"/>
    </sheetView>
  </sheetViews>
  <sheetFormatPr defaultRowHeight="15" x14ac:dyDescent="0.25"/>
  <cols>
    <col min="4" max="4" width="11.85546875" customWidth="1"/>
    <col min="6" max="6" width="9.5703125" style="1" customWidth="1"/>
  </cols>
  <sheetData>
    <row r="1" spans="1:7" ht="76.5" x14ac:dyDescent="0.25">
      <c r="A1" s="51"/>
      <c r="B1" s="79" t="s">
        <v>158</v>
      </c>
      <c r="C1" s="79" t="s">
        <v>159</v>
      </c>
      <c r="D1" s="79" t="s">
        <v>179</v>
      </c>
      <c r="F1" s="66" t="s">
        <v>1</v>
      </c>
    </row>
    <row r="2" spans="1:7" x14ac:dyDescent="0.25">
      <c r="A2" s="1">
        <v>1820</v>
      </c>
      <c r="B2" s="8">
        <v>9.4899502849974393</v>
      </c>
      <c r="C2" s="8"/>
      <c r="D2" s="8"/>
    </row>
    <row r="3" spans="1:7" x14ac:dyDescent="0.25">
      <c r="A3" s="1">
        <v>1821</v>
      </c>
      <c r="B3" s="8">
        <v>8.0092902817309994</v>
      </c>
      <c r="C3" s="8"/>
      <c r="D3" s="8"/>
      <c r="F3" s="4" t="s">
        <v>159</v>
      </c>
    </row>
    <row r="4" spans="1:7" x14ac:dyDescent="0.25">
      <c r="A4" s="1">
        <v>1822</v>
      </c>
      <c r="B4" s="8">
        <v>8.7735824078338389</v>
      </c>
      <c r="C4" s="8"/>
      <c r="D4" s="8"/>
      <c r="F4" s="3" t="s">
        <v>180</v>
      </c>
      <c r="G4" s="1" t="s">
        <v>181</v>
      </c>
    </row>
    <row r="5" spans="1:7" x14ac:dyDescent="0.25">
      <c r="A5" s="1">
        <v>1823</v>
      </c>
      <c r="B5" s="8">
        <v>8.3349474157109675</v>
      </c>
      <c r="C5" s="8"/>
      <c r="D5" s="8"/>
    </row>
    <row r="6" spans="1:7" x14ac:dyDescent="0.25">
      <c r="A6" s="1">
        <v>1824</v>
      </c>
      <c r="B6" s="8">
        <v>8.6000301970218054</v>
      </c>
      <c r="C6" s="8"/>
      <c r="D6" s="8"/>
      <c r="F6" s="92" t="s">
        <v>158</v>
      </c>
    </row>
    <row r="7" spans="1:7" x14ac:dyDescent="0.25">
      <c r="A7" s="1">
        <v>1825</v>
      </c>
      <c r="B7" s="8">
        <v>10.634979216534377</v>
      </c>
      <c r="C7" s="8"/>
      <c r="D7" s="8"/>
      <c r="F7" s="1" t="s">
        <v>182</v>
      </c>
      <c r="G7" s="1" t="s">
        <v>186</v>
      </c>
    </row>
    <row r="8" spans="1:7" x14ac:dyDescent="0.25">
      <c r="A8" s="1">
        <v>1826</v>
      </c>
      <c r="B8" s="8">
        <v>16.481120740352775</v>
      </c>
      <c r="C8" s="8">
        <v>34.211426616489902</v>
      </c>
      <c r="D8" s="8"/>
    </row>
    <row r="9" spans="1:7" x14ac:dyDescent="0.25">
      <c r="A9" s="1">
        <v>1827</v>
      </c>
      <c r="B9" s="8">
        <v>17.611259939892552</v>
      </c>
      <c r="C9" s="8">
        <v>36.606226479644199</v>
      </c>
      <c r="D9" s="8"/>
      <c r="F9" s="4" t="s">
        <v>179</v>
      </c>
    </row>
    <row r="10" spans="1:7" x14ac:dyDescent="0.25">
      <c r="A10" s="1">
        <v>1828</v>
      </c>
      <c r="B10" s="8">
        <v>19.543394838017456</v>
      </c>
      <c r="C10" s="8">
        <v>39.172083475880903</v>
      </c>
      <c r="D10" s="8"/>
      <c r="F10" s="1" t="s">
        <v>183</v>
      </c>
      <c r="G10" s="1" t="s">
        <v>184</v>
      </c>
    </row>
    <row r="11" spans="1:7" x14ac:dyDescent="0.25">
      <c r="A11" s="1">
        <v>1829</v>
      </c>
      <c r="B11" s="8">
        <v>24.538743338885261</v>
      </c>
      <c r="C11" s="8">
        <v>41.9432090318166</v>
      </c>
      <c r="D11" s="8"/>
    </row>
    <row r="12" spans="1:7" x14ac:dyDescent="0.25">
      <c r="A12" s="1">
        <v>1830</v>
      </c>
      <c r="B12" s="8">
        <v>21.330561255588748</v>
      </c>
      <c r="C12" s="8">
        <v>44.885391720834697</v>
      </c>
      <c r="D12" s="8"/>
    </row>
    <row r="13" spans="1:7" x14ac:dyDescent="0.25">
      <c r="A13" s="1">
        <v>1831</v>
      </c>
      <c r="B13" s="8">
        <v>21.101426405957483</v>
      </c>
      <c r="C13" s="8">
        <v>44.0301060554225</v>
      </c>
      <c r="D13" s="8"/>
      <c r="F13" s="4" t="s">
        <v>14</v>
      </c>
    </row>
    <row r="14" spans="1:7" x14ac:dyDescent="0.25">
      <c r="A14" s="1">
        <v>1832</v>
      </c>
      <c r="B14" s="8">
        <v>11.725611753037706</v>
      </c>
      <c r="C14" s="8">
        <v>43.209031816626698</v>
      </c>
      <c r="D14" s="8"/>
      <c r="F14" s="36" t="s">
        <v>188</v>
      </c>
    </row>
    <row r="15" spans="1:7" x14ac:dyDescent="0.25">
      <c r="A15" s="1">
        <v>1833</v>
      </c>
      <c r="B15" s="8">
        <v>20.633866045365941</v>
      </c>
      <c r="C15" s="8">
        <v>42.387957577831003</v>
      </c>
      <c r="D15" s="8"/>
      <c r="F15" s="36" t="s">
        <v>95</v>
      </c>
    </row>
    <row r="16" spans="1:7" x14ac:dyDescent="0.25">
      <c r="A16" s="1">
        <v>1834</v>
      </c>
      <c r="B16" s="8">
        <v>23.422260177805608</v>
      </c>
      <c r="C16" s="8">
        <v>41.635306192268203</v>
      </c>
      <c r="D16" s="8"/>
      <c r="F16" s="1" t="s">
        <v>189</v>
      </c>
    </row>
    <row r="17" spans="1:6" x14ac:dyDescent="0.25">
      <c r="A17" s="1">
        <v>1835</v>
      </c>
      <c r="B17" s="8">
        <v>20.10841698803592</v>
      </c>
      <c r="C17" s="8">
        <v>40.848443380088902</v>
      </c>
      <c r="D17" s="8"/>
      <c r="F17" s="1" t="s">
        <v>187</v>
      </c>
    </row>
    <row r="18" spans="1:6" x14ac:dyDescent="0.25">
      <c r="A18" s="1">
        <v>1836</v>
      </c>
      <c r="B18" s="8">
        <v>22.368496098159483</v>
      </c>
      <c r="C18" s="8">
        <v>44.0301060554225</v>
      </c>
      <c r="D18" s="8"/>
    </row>
    <row r="19" spans="1:6" x14ac:dyDescent="0.25">
      <c r="A19" s="1">
        <v>1837</v>
      </c>
      <c r="B19" s="8">
        <v>27.841103688810097</v>
      </c>
      <c r="C19" s="8">
        <v>47.4512487170715</v>
      </c>
      <c r="D19" s="8"/>
    </row>
    <row r="20" spans="1:6" x14ac:dyDescent="0.25">
      <c r="A20" s="1">
        <v>1838</v>
      </c>
      <c r="B20" s="8">
        <v>31.578056312036388</v>
      </c>
      <c r="C20" s="8">
        <v>51.180294218268898</v>
      </c>
      <c r="D20" s="8"/>
    </row>
    <row r="21" spans="1:6" x14ac:dyDescent="0.25">
      <c r="A21" s="1">
        <v>1839</v>
      </c>
      <c r="B21" s="8">
        <v>29.509123780553253</v>
      </c>
      <c r="C21" s="8">
        <v>50.222374273007198</v>
      </c>
      <c r="D21" s="8"/>
    </row>
    <row r="22" spans="1:6" x14ac:dyDescent="0.25">
      <c r="A22" s="1">
        <v>1840</v>
      </c>
      <c r="B22" s="8">
        <v>34.953498769105984</v>
      </c>
      <c r="C22" s="8">
        <v>49.264454327745497</v>
      </c>
      <c r="D22" s="8"/>
    </row>
    <row r="23" spans="1:6" x14ac:dyDescent="0.25">
      <c r="A23" s="1">
        <v>1841</v>
      </c>
      <c r="B23" s="8">
        <v>34.953147640945446</v>
      </c>
      <c r="C23" s="8">
        <v>48.340745809100198</v>
      </c>
      <c r="D23" s="8"/>
    </row>
    <row r="24" spans="1:6" x14ac:dyDescent="0.25">
      <c r="A24" s="1">
        <v>1842</v>
      </c>
      <c r="B24" s="8">
        <v>23.457762081821777</v>
      </c>
      <c r="C24" s="8">
        <v>47.382825863838498</v>
      </c>
      <c r="D24" s="8"/>
    </row>
    <row r="25" spans="1:6" x14ac:dyDescent="0.25">
      <c r="A25" s="1">
        <v>1843</v>
      </c>
      <c r="B25" s="8">
        <v>29.059565855652338</v>
      </c>
      <c r="C25" s="8">
        <v>48.511802942182698</v>
      </c>
      <c r="D25" s="8"/>
    </row>
    <row r="26" spans="1:6" x14ac:dyDescent="0.25">
      <c r="A26" s="1">
        <v>1844</v>
      </c>
      <c r="B26" s="8">
        <v>24.732907721716316</v>
      </c>
      <c r="C26" s="8">
        <v>49.674991447143299</v>
      </c>
      <c r="D26" s="8"/>
    </row>
    <row r="27" spans="1:6" x14ac:dyDescent="0.25">
      <c r="A27" s="1">
        <v>1845</v>
      </c>
      <c r="B27" s="8">
        <v>27.783518670480731</v>
      </c>
      <c r="C27" s="8">
        <v>50.872391378720501</v>
      </c>
      <c r="D27" s="8"/>
    </row>
    <row r="28" spans="1:6" x14ac:dyDescent="0.25">
      <c r="A28" s="1">
        <v>1846</v>
      </c>
      <c r="B28" s="8">
        <v>32.348146797763363</v>
      </c>
      <c r="C28" s="8">
        <v>52.104002736914097</v>
      </c>
      <c r="D28" s="8"/>
    </row>
    <row r="29" spans="1:6" x14ac:dyDescent="0.25">
      <c r="A29" s="1">
        <v>1847</v>
      </c>
      <c r="B29" s="8">
        <v>30.633882178281418</v>
      </c>
      <c r="C29" s="8">
        <v>53.369825521724302</v>
      </c>
      <c r="D29" s="8"/>
    </row>
    <row r="30" spans="1:6" x14ac:dyDescent="0.25">
      <c r="A30" s="1">
        <v>1848</v>
      </c>
      <c r="B30" s="8">
        <v>33.890671786937702</v>
      </c>
      <c r="C30" s="8">
        <v>52.617174136161502</v>
      </c>
      <c r="D30" s="8"/>
    </row>
    <row r="31" spans="1:6" x14ac:dyDescent="0.25">
      <c r="A31" s="1">
        <v>1849</v>
      </c>
      <c r="B31" s="8">
        <v>30.261724287904958</v>
      </c>
      <c r="C31" s="8">
        <v>51.864522750598702</v>
      </c>
      <c r="D31" s="8"/>
    </row>
    <row r="32" spans="1:6" x14ac:dyDescent="0.25">
      <c r="A32" s="1">
        <v>1850</v>
      </c>
      <c r="B32" s="8">
        <v>26.651775669342797</v>
      </c>
      <c r="C32" s="8">
        <v>51.111871365035903</v>
      </c>
      <c r="D32" s="8"/>
    </row>
    <row r="33" spans="1:4" x14ac:dyDescent="0.25">
      <c r="A33" s="1">
        <v>1851</v>
      </c>
      <c r="B33" s="8">
        <v>27.645942861199124</v>
      </c>
      <c r="C33" s="8">
        <v>54.122476907287002</v>
      </c>
      <c r="D33" s="8"/>
    </row>
    <row r="34" spans="1:4" x14ac:dyDescent="0.25">
      <c r="A34" s="1">
        <v>1852</v>
      </c>
      <c r="B34" s="8">
        <v>30.577796572097089</v>
      </c>
      <c r="C34" s="8">
        <v>57.3041395826206</v>
      </c>
      <c r="D34" s="8"/>
    </row>
    <row r="35" spans="1:4" x14ac:dyDescent="0.25">
      <c r="A35" s="1">
        <v>1853</v>
      </c>
      <c r="B35" s="8">
        <v>37.8609727977218</v>
      </c>
      <c r="C35" s="8">
        <v>60.7252822442696</v>
      </c>
      <c r="D35" s="8"/>
    </row>
    <row r="36" spans="1:4" x14ac:dyDescent="0.25">
      <c r="A36" s="1">
        <v>1854</v>
      </c>
      <c r="B36" s="8">
        <v>45.086080017552597</v>
      </c>
      <c r="C36" s="8">
        <v>64.591173451933003</v>
      </c>
      <c r="D36" s="8"/>
    </row>
    <row r="37" spans="1:4" x14ac:dyDescent="0.25">
      <c r="A37" s="1">
        <v>1855</v>
      </c>
      <c r="B37" s="8">
        <v>50.570920154120572</v>
      </c>
      <c r="C37" s="8">
        <v>68.6965446459117</v>
      </c>
      <c r="D37" s="8"/>
    </row>
    <row r="38" spans="1:4" x14ac:dyDescent="0.25">
      <c r="A38" s="1">
        <v>1856</v>
      </c>
      <c r="B38" s="8">
        <v>54.408342881014143</v>
      </c>
      <c r="C38" s="8">
        <v>73.0413958262059</v>
      </c>
      <c r="D38" s="8"/>
    </row>
    <row r="39" spans="1:4" x14ac:dyDescent="0.25">
      <c r="A39" s="1">
        <v>1857</v>
      </c>
      <c r="B39" s="8">
        <v>50.47484389743525</v>
      </c>
      <c r="C39" s="8">
        <v>73.349298665754404</v>
      </c>
      <c r="D39" s="8"/>
    </row>
    <row r="40" spans="1:4" x14ac:dyDescent="0.25">
      <c r="A40" s="1">
        <v>1858</v>
      </c>
      <c r="B40" s="8">
        <v>50.359569471323404</v>
      </c>
      <c r="C40" s="8">
        <v>73.6229900786863</v>
      </c>
      <c r="D40" s="8"/>
    </row>
    <row r="41" spans="1:4" x14ac:dyDescent="0.25">
      <c r="A41" s="1">
        <v>1859</v>
      </c>
      <c r="B41" s="8">
        <v>52.687776934542974</v>
      </c>
      <c r="C41" s="8">
        <v>73.930892918234704</v>
      </c>
      <c r="D41" s="8"/>
    </row>
    <row r="42" spans="1:4" x14ac:dyDescent="0.25">
      <c r="A42" s="1">
        <v>1860</v>
      </c>
      <c r="B42" s="8">
        <v>50.723281305946202</v>
      </c>
      <c r="C42" s="8">
        <v>74.2045843311666</v>
      </c>
      <c r="D42" s="8"/>
    </row>
    <row r="43" spans="1:4" x14ac:dyDescent="0.25">
      <c r="A43" s="1">
        <v>1861</v>
      </c>
      <c r="B43" s="8">
        <v>48.186332896257845</v>
      </c>
      <c r="C43" s="8">
        <v>74.512487170715005</v>
      </c>
      <c r="D43" s="8"/>
    </row>
    <row r="44" spans="1:4" x14ac:dyDescent="0.25">
      <c r="A44" s="1">
        <v>1862</v>
      </c>
      <c r="B44" s="8">
        <v>49.843989962289783</v>
      </c>
      <c r="C44" s="8">
        <v>74.786178583646901</v>
      </c>
      <c r="D44" s="8"/>
    </row>
    <row r="45" spans="1:4" x14ac:dyDescent="0.25">
      <c r="A45" s="1">
        <v>1863</v>
      </c>
      <c r="B45" s="8">
        <v>43.471564265516264</v>
      </c>
      <c r="C45" s="8">
        <v>76.941498460485803</v>
      </c>
      <c r="D45" s="8"/>
    </row>
    <row r="46" spans="1:4" x14ac:dyDescent="0.25">
      <c r="A46" s="1">
        <v>1864</v>
      </c>
      <c r="B46" s="8">
        <v>50.920055425105652</v>
      </c>
      <c r="C46" s="8">
        <v>79.165241190557694</v>
      </c>
      <c r="D46" s="8"/>
    </row>
    <row r="47" spans="1:4" x14ac:dyDescent="0.25">
      <c r="A47" s="1">
        <v>1865</v>
      </c>
      <c r="B47" s="8">
        <v>61.709379193075222</v>
      </c>
      <c r="C47" s="8">
        <v>81.457406773862502</v>
      </c>
      <c r="D47" s="8"/>
    </row>
    <row r="48" spans="1:4" x14ac:dyDescent="0.25">
      <c r="A48" s="1">
        <v>1866</v>
      </c>
      <c r="B48" s="8">
        <v>70.250286999821498</v>
      </c>
      <c r="C48" s="8">
        <v>83.817995210400298</v>
      </c>
      <c r="D48" s="8"/>
    </row>
    <row r="49" spans="1:4" x14ac:dyDescent="0.25">
      <c r="A49" s="1">
        <v>1867</v>
      </c>
      <c r="B49" s="8">
        <v>76.645052039565883</v>
      </c>
      <c r="C49" s="8">
        <v>86.281217926787505</v>
      </c>
      <c r="D49" s="8"/>
    </row>
    <row r="50" spans="1:4" x14ac:dyDescent="0.25">
      <c r="A50" s="1">
        <v>1868</v>
      </c>
      <c r="B50" s="8">
        <v>90.827820700295646</v>
      </c>
      <c r="C50" s="8">
        <v>88.8128634964078</v>
      </c>
      <c r="D50" s="8"/>
    </row>
    <row r="51" spans="1:4" x14ac:dyDescent="0.25">
      <c r="A51" s="1">
        <v>1869</v>
      </c>
      <c r="B51" s="8">
        <v>86.711754053134015</v>
      </c>
      <c r="C51" s="8">
        <v>91.412931919260998</v>
      </c>
      <c r="D51" s="8"/>
    </row>
    <row r="52" spans="1:4" x14ac:dyDescent="0.25">
      <c r="A52" s="1">
        <v>1870</v>
      </c>
      <c r="B52" s="8">
        <v>90.147135036203665</v>
      </c>
      <c r="C52" s="8">
        <v>94.081423195347199</v>
      </c>
      <c r="D52" s="8">
        <v>114.25606641123881</v>
      </c>
    </row>
    <row r="53" spans="1:4" x14ac:dyDescent="0.25">
      <c r="A53" s="1">
        <v>1871</v>
      </c>
      <c r="B53" s="8">
        <v>84.77484571001574</v>
      </c>
      <c r="C53" s="8">
        <v>93.978788915497802</v>
      </c>
      <c r="D53" s="8">
        <v>106.60919540229884</v>
      </c>
    </row>
    <row r="54" spans="1:4" x14ac:dyDescent="0.25">
      <c r="A54" s="1">
        <v>1872</v>
      </c>
      <c r="B54" s="8">
        <v>84.556443994156837</v>
      </c>
      <c r="C54" s="8">
        <v>93.910366062264799</v>
      </c>
      <c r="D54" s="8">
        <v>113.05874840357596</v>
      </c>
    </row>
    <row r="55" spans="1:4" x14ac:dyDescent="0.25">
      <c r="A55" s="1">
        <v>1873</v>
      </c>
      <c r="B55" s="8">
        <v>87.625683715330695</v>
      </c>
      <c r="C55" s="8">
        <v>93.841943209031797</v>
      </c>
      <c r="D55" s="8">
        <v>111.41443167305239</v>
      </c>
    </row>
    <row r="56" spans="1:4" x14ac:dyDescent="0.25">
      <c r="A56" s="1">
        <v>1874</v>
      </c>
      <c r="B56" s="8">
        <v>87.618385943561535</v>
      </c>
      <c r="C56" s="8">
        <v>93.773520355798894</v>
      </c>
      <c r="D56" s="8">
        <v>115.00638569604088</v>
      </c>
    </row>
    <row r="57" spans="1:4" x14ac:dyDescent="0.25">
      <c r="A57" s="1">
        <v>1875</v>
      </c>
      <c r="B57" s="8">
        <v>82.788380846509227</v>
      </c>
      <c r="C57" s="8">
        <v>93.705097502565806</v>
      </c>
      <c r="D57" s="8">
        <v>104.61366538952744</v>
      </c>
    </row>
    <row r="58" spans="1:4" x14ac:dyDescent="0.25">
      <c r="A58" s="1">
        <v>1876</v>
      </c>
      <c r="B58" s="8">
        <v>92.342976672848096</v>
      </c>
      <c r="C58" s="8">
        <v>94.936708860759495</v>
      </c>
      <c r="D58" s="8">
        <v>112.32439335887612</v>
      </c>
    </row>
    <row r="59" spans="1:4" x14ac:dyDescent="0.25">
      <c r="A59" s="1">
        <v>1877</v>
      </c>
      <c r="B59" s="8">
        <v>106.07122416467796</v>
      </c>
      <c r="C59" s="8">
        <v>96.168320218953099</v>
      </c>
      <c r="D59" s="8">
        <v>116.07598978288632</v>
      </c>
    </row>
    <row r="60" spans="1:4" x14ac:dyDescent="0.25">
      <c r="A60" s="1">
        <v>1878</v>
      </c>
      <c r="B60" s="8">
        <v>101.35125504118021</v>
      </c>
      <c r="C60" s="8">
        <v>97.399931577146802</v>
      </c>
      <c r="D60" s="8">
        <v>112.81928480204341</v>
      </c>
    </row>
    <row r="61" spans="1:4" x14ac:dyDescent="0.25">
      <c r="A61" s="1">
        <v>1879</v>
      </c>
      <c r="B61" s="8">
        <v>100.173419351508</v>
      </c>
      <c r="C61" s="8">
        <v>98.6657543619569</v>
      </c>
      <c r="D61" s="8">
        <v>108.01404853128989</v>
      </c>
    </row>
    <row r="62" spans="1:4" x14ac:dyDescent="0.25">
      <c r="A62" s="1">
        <v>1880</v>
      </c>
      <c r="B62" s="8">
        <v>100</v>
      </c>
      <c r="C62" s="8">
        <v>100</v>
      </c>
      <c r="D62" s="8">
        <v>100</v>
      </c>
    </row>
    <row r="63" spans="1:4" x14ac:dyDescent="0.25">
      <c r="A63" s="1">
        <v>1881</v>
      </c>
      <c r="B63" s="8">
        <v>102.19355455862572</v>
      </c>
      <c r="C63" s="8">
        <v>101.505302771126</v>
      </c>
      <c r="D63" s="8">
        <v>101.96360153256704</v>
      </c>
    </row>
    <row r="64" spans="1:4" x14ac:dyDescent="0.25">
      <c r="A64" s="1">
        <v>1882</v>
      </c>
      <c r="B64" s="8">
        <v>106.05458828182833</v>
      </c>
      <c r="C64" s="8">
        <v>103.010605542251</v>
      </c>
      <c r="D64" s="8">
        <v>103.54406130268201</v>
      </c>
    </row>
    <row r="65" spans="1:4" x14ac:dyDescent="0.25">
      <c r="A65" s="1">
        <v>1883</v>
      </c>
      <c r="B65" s="8">
        <v>105.5662164602618</v>
      </c>
      <c r="C65" s="8">
        <v>104.515908313377</v>
      </c>
      <c r="D65" s="8">
        <v>102.12324393358877</v>
      </c>
    </row>
    <row r="66" spans="1:4" x14ac:dyDescent="0.25">
      <c r="A66" s="1">
        <v>1884</v>
      </c>
      <c r="B66" s="8">
        <v>94.623392746432401</v>
      </c>
      <c r="C66" s="8">
        <v>102.429011289771</v>
      </c>
      <c r="D66" s="8">
        <v>99.201787994891433</v>
      </c>
    </row>
    <row r="67" spans="1:4" x14ac:dyDescent="0.25">
      <c r="A67" s="1">
        <v>1885</v>
      </c>
      <c r="B67" s="8">
        <v>109.05780641886949</v>
      </c>
      <c r="C67" s="8">
        <v>100.37632569278099</v>
      </c>
      <c r="D67" s="8">
        <v>99.44125159642401</v>
      </c>
    </row>
    <row r="68" spans="1:4" x14ac:dyDescent="0.25">
      <c r="A68" s="1">
        <v>1886</v>
      </c>
      <c r="B68" s="8">
        <v>87.613669438269895</v>
      </c>
      <c r="C68" s="8">
        <v>98.221005815942505</v>
      </c>
      <c r="D68" s="8">
        <v>95.242656449552968</v>
      </c>
    </row>
    <row r="69" spans="1:4" x14ac:dyDescent="0.25">
      <c r="A69" s="1">
        <v>1887</v>
      </c>
      <c r="B69" s="8">
        <v>83.762286994507093</v>
      </c>
      <c r="C69" s="8">
        <v>96.236743072186101</v>
      </c>
      <c r="D69" s="8">
        <v>91.570881226053629</v>
      </c>
    </row>
    <row r="70" spans="1:4" x14ac:dyDescent="0.25">
      <c r="A70" s="1">
        <v>1888</v>
      </c>
      <c r="B70" s="8">
        <v>78.861183189919601</v>
      </c>
      <c r="C70" s="8"/>
      <c r="D70" s="8">
        <v>89.335887611749698</v>
      </c>
    </row>
    <row r="71" spans="1:4" x14ac:dyDescent="0.25">
      <c r="A71" s="1">
        <v>1889</v>
      </c>
      <c r="B71" s="8">
        <v>86.821571757832004</v>
      </c>
      <c r="C71" s="8"/>
      <c r="D71" s="8">
        <v>103.3205619412516</v>
      </c>
    </row>
    <row r="72" spans="1:4" x14ac:dyDescent="0.25">
      <c r="A72" s="1">
        <v>1890</v>
      </c>
      <c r="B72" s="8">
        <v>93.452342371214016</v>
      </c>
      <c r="C72" s="8"/>
      <c r="D72" s="8">
        <v>104.23052362707537</v>
      </c>
    </row>
    <row r="73" spans="1:4" x14ac:dyDescent="0.25">
      <c r="A73" s="1">
        <v>1891</v>
      </c>
      <c r="B73" s="8">
        <v>119.33151271800429</v>
      </c>
      <c r="C73" s="8"/>
      <c r="D73" s="8">
        <v>130.68326947637291</v>
      </c>
    </row>
    <row r="74" spans="1:4" x14ac:dyDescent="0.25">
      <c r="A74" s="1">
        <v>1892</v>
      </c>
      <c r="B74" s="8">
        <v>171.24329641774301</v>
      </c>
      <c r="C74" s="8"/>
      <c r="D74" s="8">
        <v>161.25478927203068</v>
      </c>
    </row>
    <row r="75" spans="1:4" x14ac:dyDescent="0.25">
      <c r="A75" s="1">
        <v>1893</v>
      </c>
      <c r="B75" s="8">
        <v>182.77168802395792</v>
      </c>
      <c r="C75" s="8"/>
      <c r="D75" s="8">
        <v>187.54789272030646</v>
      </c>
    </row>
    <row r="76" spans="1:4" x14ac:dyDescent="0.25">
      <c r="A76" s="1">
        <v>1894</v>
      </c>
      <c r="B76" s="8">
        <v>176.98765822475482</v>
      </c>
      <c r="C76" s="8"/>
      <c r="D76" s="8">
        <v>189.89463601532566</v>
      </c>
    </row>
    <row r="77" spans="1:4" x14ac:dyDescent="0.25">
      <c r="A77" s="1">
        <v>1895</v>
      </c>
      <c r="B77" s="8">
        <v>167.51652651117254</v>
      </c>
      <c r="C77" s="8"/>
      <c r="D77" s="8">
        <v>173.25989782886336</v>
      </c>
    </row>
    <row r="78" spans="1:4" x14ac:dyDescent="0.25">
      <c r="A78" s="1">
        <v>1896</v>
      </c>
      <c r="B78" s="8">
        <v>214.42385135776985</v>
      </c>
      <c r="C78" s="8"/>
      <c r="D78" s="8">
        <v>184.3231162196679</v>
      </c>
    </row>
    <row r="79" spans="1:4" x14ac:dyDescent="0.25">
      <c r="A79" s="1">
        <v>1897</v>
      </c>
      <c r="B79" s="8">
        <v>254.07427765108162</v>
      </c>
      <c r="C79" s="8"/>
      <c r="D79" s="8">
        <v>215.93231162196676</v>
      </c>
    </row>
    <row r="80" spans="1:4" x14ac:dyDescent="0.25">
      <c r="A80" s="1">
        <v>1898</v>
      </c>
      <c r="B80" s="8">
        <v>268.33755905002926</v>
      </c>
      <c r="C80" s="8"/>
      <c r="D80" s="8">
        <v>225.68646232439335</v>
      </c>
    </row>
    <row r="81" spans="1:4" x14ac:dyDescent="0.25">
      <c r="A81" s="1">
        <v>1899</v>
      </c>
      <c r="B81" s="8">
        <v>263.04181566284024</v>
      </c>
      <c r="C81" s="8"/>
      <c r="D81" s="8">
        <v>219.49233716475095</v>
      </c>
    </row>
    <row r="82" spans="1:4" x14ac:dyDescent="0.25">
      <c r="A82" s="1">
        <v>1900</v>
      </c>
      <c r="B82" s="8">
        <v>228.27593321086866</v>
      </c>
      <c r="C82" s="8"/>
      <c r="D82" s="8">
        <v>199.82439335887611</v>
      </c>
    </row>
    <row r="83" spans="1:4" x14ac:dyDescent="0.25">
      <c r="A83" s="1">
        <v>1901</v>
      </c>
      <c r="B83" s="8">
        <v>187.39361647106134</v>
      </c>
      <c r="C83" s="8"/>
      <c r="D83" s="8">
        <v>173.91443167305238</v>
      </c>
    </row>
    <row r="84" spans="1:4" x14ac:dyDescent="0.25">
      <c r="A84" s="1">
        <v>1902</v>
      </c>
      <c r="B84" s="8">
        <v>173.0828568508378</v>
      </c>
      <c r="C84" s="8"/>
      <c r="D84" s="8">
        <v>152.77777777777777</v>
      </c>
    </row>
    <row r="85" spans="1:4" x14ac:dyDescent="0.25">
      <c r="A85" s="1">
        <v>1903</v>
      </c>
      <c r="B85" s="8">
        <v>176.76720667963431</v>
      </c>
      <c r="C85" s="8"/>
      <c r="D85" s="8">
        <v>150.59067688378033</v>
      </c>
    </row>
    <row r="86" spans="1:4" x14ac:dyDescent="0.25">
      <c r="A86" s="1">
        <v>1904</v>
      </c>
      <c r="B86" s="8">
        <v>187.09941852227618</v>
      </c>
      <c r="C86" s="8"/>
      <c r="D86" s="8">
        <v>158.15772669220942</v>
      </c>
    </row>
    <row r="87" spans="1:4" x14ac:dyDescent="0.25">
      <c r="A87" s="1">
        <v>1905</v>
      </c>
      <c r="B87" s="8">
        <v>167.44520953478076</v>
      </c>
      <c r="C87" s="8"/>
      <c r="D87" s="8">
        <v>132.04022988505744</v>
      </c>
    </row>
    <row r="88" spans="1:4" x14ac:dyDescent="0.25">
      <c r="A88" s="1">
        <v>1906</v>
      </c>
      <c r="B88" s="8">
        <v>204.36732257090716</v>
      </c>
      <c r="C88" s="8"/>
      <c r="D88" s="8">
        <v>141.44316730523627</v>
      </c>
    </row>
    <row r="89" spans="1:4" x14ac:dyDescent="0.25">
      <c r="A89" s="1">
        <v>1907</v>
      </c>
      <c r="B89" s="8">
        <v>193.7740327059748</v>
      </c>
      <c r="C89" s="8"/>
      <c r="D89" s="8">
        <v>150.06385696040869</v>
      </c>
    </row>
    <row r="90" spans="1:4" x14ac:dyDescent="0.25">
      <c r="A90" s="1">
        <v>1908</v>
      </c>
      <c r="B90" s="8">
        <v>198.03616866792311</v>
      </c>
      <c r="C90" s="8"/>
      <c r="D90" s="8">
        <v>157.42337164750955</v>
      </c>
    </row>
    <row r="91" spans="1:4" x14ac:dyDescent="0.25">
      <c r="A91" s="1">
        <v>1909</v>
      </c>
      <c r="B91" s="8">
        <v>188.46025841324425</v>
      </c>
      <c r="C91" s="8"/>
      <c r="D91" s="8">
        <v>140.24584929757341</v>
      </c>
    </row>
    <row r="92" spans="1:4" x14ac:dyDescent="0.25">
      <c r="A92" s="1">
        <v>1910</v>
      </c>
      <c r="B92" s="8">
        <v>174.59904722797123</v>
      </c>
      <c r="C92" s="8"/>
      <c r="D92" s="8">
        <v>138.44189016602809</v>
      </c>
    </row>
    <row r="93" spans="1:4" x14ac:dyDescent="0.25">
      <c r="A93" s="1">
        <v>1911</v>
      </c>
      <c r="B93" s="8">
        <v>195.08195663415373</v>
      </c>
      <c r="C93" s="8"/>
      <c r="D93" s="8">
        <v>149.52107279693485</v>
      </c>
    </row>
    <row r="94" spans="1:4" x14ac:dyDescent="0.25">
      <c r="A94" s="1">
        <v>1912</v>
      </c>
      <c r="B94" s="8">
        <v>210.58593515346138</v>
      </c>
      <c r="C94" s="8"/>
      <c r="D94" s="8">
        <v>166.4750957854406</v>
      </c>
    </row>
    <row r="95" spans="1:4" x14ac:dyDescent="0.25">
      <c r="A95" s="1">
        <v>1913</v>
      </c>
      <c r="B95" s="8">
        <v>206.278010181388</v>
      </c>
      <c r="C95" s="8"/>
      <c r="D95" s="8">
        <v>159.64240102171135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12" sqref="Q12"/>
    </sheetView>
  </sheetViews>
  <sheetFormatPr defaultRowHeight="15" x14ac:dyDescent="0.25"/>
  <cols>
    <col min="2" max="2" width="10.140625" customWidth="1"/>
    <col min="3" max="3" width="12.140625" customWidth="1"/>
  </cols>
  <sheetData>
    <row r="1" spans="1:3" ht="63.75" x14ac:dyDescent="0.25">
      <c r="A1" s="1"/>
      <c r="B1" s="19" t="s">
        <v>197</v>
      </c>
      <c r="C1" s="19" t="s">
        <v>196</v>
      </c>
    </row>
    <row r="2" spans="1:3" x14ac:dyDescent="0.25">
      <c r="A2" s="1">
        <v>1820</v>
      </c>
      <c r="B2" s="8"/>
      <c r="C2" s="23">
        <v>8.8603305697757193</v>
      </c>
    </row>
    <row r="3" spans="1:3" x14ac:dyDescent="0.25">
      <c r="A3" s="1">
        <v>1821</v>
      </c>
      <c r="B3" s="8"/>
      <c r="C3" s="23">
        <v>7.7644794071814323</v>
      </c>
    </row>
    <row r="4" spans="1:3" x14ac:dyDescent="0.25">
      <c r="A4" s="1">
        <v>1822</v>
      </c>
      <c r="B4" s="8"/>
      <c r="C4" s="23">
        <v>7.7359818359943739</v>
      </c>
    </row>
    <row r="5" spans="1:3" x14ac:dyDescent="0.25">
      <c r="A5" s="1">
        <v>1823</v>
      </c>
      <c r="B5" s="8"/>
      <c r="C5" s="23">
        <v>7.810090590200053</v>
      </c>
    </row>
    <row r="6" spans="1:3" x14ac:dyDescent="0.25">
      <c r="A6" s="1">
        <v>1824</v>
      </c>
      <c r="B6" s="8"/>
      <c r="C6" s="23">
        <v>9.8207907778056249</v>
      </c>
    </row>
    <row r="7" spans="1:3" x14ac:dyDescent="0.25">
      <c r="A7" s="1">
        <v>1825</v>
      </c>
      <c r="B7" s="8"/>
      <c r="C7" s="23">
        <v>9.5046224636233916</v>
      </c>
    </row>
    <row r="8" spans="1:3" x14ac:dyDescent="0.25">
      <c r="A8" s="1">
        <v>1826</v>
      </c>
      <c r="B8" s="8"/>
      <c r="C8" s="23">
        <v>9.5266672864235424</v>
      </c>
    </row>
    <row r="9" spans="1:3" x14ac:dyDescent="0.25">
      <c r="A9" s="1">
        <v>1827</v>
      </c>
      <c r="B9" s="8"/>
      <c r="C9" s="23">
        <v>13.829245189451283</v>
      </c>
    </row>
    <row r="10" spans="1:3" x14ac:dyDescent="0.25">
      <c r="A10" s="1">
        <v>1828</v>
      </c>
      <c r="B10" s="8"/>
      <c r="C10" s="23">
        <v>17.597170591979765</v>
      </c>
    </row>
    <row r="11" spans="1:3" x14ac:dyDescent="0.25">
      <c r="A11" s="1">
        <v>1829</v>
      </c>
      <c r="B11" s="8"/>
      <c r="C11" s="23">
        <v>17.653887869879053</v>
      </c>
    </row>
    <row r="12" spans="1:3" x14ac:dyDescent="0.25">
      <c r="A12" s="1">
        <v>1830</v>
      </c>
      <c r="B12" s="8"/>
      <c r="C12" s="23">
        <v>18.169939318843323</v>
      </c>
    </row>
    <row r="13" spans="1:3" x14ac:dyDescent="0.25">
      <c r="A13" s="1">
        <v>1831</v>
      </c>
      <c r="B13" s="8"/>
      <c r="C13" s="23">
        <v>14.714174290199129</v>
      </c>
    </row>
    <row r="14" spans="1:3" x14ac:dyDescent="0.25">
      <c r="A14" s="1">
        <v>1832</v>
      </c>
      <c r="B14" s="8"/>
      <c r="C14" s="23">
        <v>14.411219769658326</v>
      </c>
    </row>
    <row r="15" spans="1:3" x14ac:dyDescent="0.25">
      <c r="A15" s="1">
        <v>1833</v>
      </c>
      <c r="B15" s="8"/>
      <c r="C15" s="23">
        <v>17.150099959144121</v>
      </c>
    </row>
    <row r="16" spans="1:3" x14ac:dyDescent="0.25">
      <c r="A16" s="1">
        <v>1834</v>
      </c>
      <c r="B16" s="8"/>
      <c r="C16" s="23">
        <v>15.796682343456558</v>
      </c>
    </row>
    <row r="17" spans="1:14" x14ac:dyDescent="0.25">
      <c r="A17" s="1">
        <v>1835</v>
      </c>
      <c r="B17" s="8"/>
      <c r="C17" s="23">
        <v>17.052845836782961</v>
      </c>
    </row>
    <row r="18" spans="1:14" x14ac:dyDescent="0.25">
      <c r="A18" s="1">
        <v>1836</v>
      </c>
      <c r="B18" s="8"/>
      <c r="C18" s="23">
        <v>18.656343423452544</v>
      </c>
    </row>
    <row r="19" spans="1:14" ht="15.75" customHeight="1" x14ac:dyDescent="0.25">
      <c r="A19" s="1">
        <v>1837</v>
      </c>
      <c r="B19" s="8"/>
      <c r="C19" s="23">
        <v>19.022753382945297</v>
      </c>
      <c r="F19" s="83" t="s">
        <v>153</v>
      </c>
      <c r="G19" s="84"/>
      <c r="H19" s="80"/>
      <c r="I19" s="80"/>
      <c r="J19" s="80"/>
      <c r="K19" s="80"/>
      <c r="L19" s="80"/>
      <c r="M19" s="80"/>
      <c r="N19" s="80"/>
    </row>
    <row r="20" spans="1:14" ht="15.75" x14ac:dyDescent="0.25">
      <c r="A20" s="1">
        <v>1838</v>
      </c>
      <c r="B20" s="8"/>
      <c r="C20" s="23">
        <v>19.887913771889558</v>
      </c>
      <c r="F20" s="85" t="s">
        <v>152</v>
      </c>
      <c r="G20" s="86"/>
      <c r="H20" s="81"/>
      <c r="I20" s="81"/>
      <c r="J20" s="81"/>
      <c r="K20" s="81"/>
      <c r="L20" s="81"/>
      <c r="M20" s="81"/>
      <c r="N20" s="81"/>
    </row>
    <row r="21" spans="1:14" x14ac:dyDescent="0.25">
      <c r="A21" s="1">
        <v>1839</v>
      </c>
      <c r="B21" s="8"/>
      <c r="C21" s="23">
        <v>19.043674353177238</v>
      </c>
    </row>
    <row r="22" spans="1:14" x14ac:dyDescent="0.25">
      <c r="A22" s="1">
        <v>1840</v>
      </c>
      <c r="B22" s="8"/>
      <c r="C22" s="23">
        <v>20.380152773619134</v>
      </c>
    </row>
    <row r="23" spans="1:14" x14ac:dyDescent="0.25">
      <c r="A23" s="1">
        <v>1841</v>
      </c>
      <c r="B23" s="8"/>
      <c r="C23" s="23">
        <v>19.653458643433471</v>
      </c>
    </row>
    <row r="24" spans="1:14" x14ac:dyDescent="0.25">
      <c r="A24" s="1">
        <v>1842</v>
      </c>
      <c r="B24" s="8"/>
      <c r="C24" s="23">
        <v>20.202367713217093</v>
      </c>
    </row>
    <row r="25" spans="1:14" x14ac:dyDescent="0.25">
      <c r="A25" s="1">
        <v>1843</v>
      </c>
      <c r="B25" s="8"/>
      <c r="C25" s="23">
        <v>21.269858462549944</v>
      </c>
    </row>
    <row r="26" spans="1:14" x14ac:dyDescent="0.25">
      <c r="A26" s="1">
        <v>1844</v>
      </c>
      <c r="B26" s="8"/>
      <c r="C26" s="23">
        <v>22.91465103057762</v>
      </c>
    </row>
    <row r="27" spans="1:14" x14ac:dyDescent="0.25">
      <c r="A27" s="1">
        <v>1845</v>
      </c>
      <c r="B27" s="8"/>
      <c r="C27" s="23">
        <v>23.812001765380984</v>
      </c>
    </row>
    <row r="28" spans="1:14" x14ac:dyDescent="0.25">
      <c r="A28" s="1">
        <v>1846</v>
      </c>
      <c r="B28" s="8"/>
      <c r="C28" s="23">
        <v>25.68929863983373</v>
      </c>
    </row>
    <row r="29" spans="1:14" x14ac:dyDescent="0.25">
      <c r="A29" s="1">
        <v>1847</v>
      </c>
      <c r="B29" s="8"/>
      <c r="C29" s="23">
        <v>22.543879240273615</v>
      </c>
    </row>
    <row r="30" spans="1:14" x14ac:dyDescent="0.25">
      <c r="A30" s="1">
        <v>1848</v>
      </c>
      <c r="B30" s="8"/>
      <c r="C30" s="23">
        <v>20.945546785457704</v>
      </c>
    </row>
    <row r="31" spans="1:14" x14ac:dyDescent="0.25">
      <c r="A31" s="1">
        <v>1849</v>
      </c>
      <c r="B31" s="8"/>
      <c r="C31" s="23">
        <v>21.364426779682567</v>
      </c>
    </row>
    <row r="32" spans="1:14" x14ac:dyDescent="0.25">
      <c r="A32" s="1">
        <v>1850</v>
      </c>
      <c r="B32" s="8">
        <v>20.541575393141066</v>
      </c>
      <c r="C32" s="23">
        <v>22.234964877128384</v>
      </c>
    </row>
    <row r="33" spans="1:3" x14ac:dyDescent="0.25">
      <c r="A33" s="1">
        <v>1851</v>
      </c>
      <c r="B33" s="8">
        <v>22.449284862080546</v>
      </c>
      <c r="C33" s="23">
        <v>23.853053682599036</v>
      </c>
    </row>
    <row r="34" spans="1:3" x14ac:dyDescent="0.25">
      <c r="A34" s="1">
        <v>1852</v>
      </c>
      <c r="B34" s="8">
        <v>22.765259991556434</v>
      </c>
      <c r="C34" s="23">
        <v>25.51120786417377</v>
      </c>
    </row>
    <row r="35" spans="1:3" x14ac:dyDescent="0.25">
      <c r="A35" s="1">
        <v>1853</v>
      </c>
      <c r="B35" s="8">
        <v>23.068792190510511</v>
      </c>
      <c r="C35" s="23">
        <v>25.309229143273093</v>
      </c>
    </row>
    <row r="36" spans="1:3" x14ac:dyDescent="0.25">
      <c r="A36" s="1">
        <v>1854</v>
      </c>
      <c r="B36" s="8">
        <v>23.936788866212996</v>
      </c>
      <c r="C36" s="23">
        <v>26.81860987412465</v>
      </c>
    </row>
    <row r="37" spans="1:3" x14ac:dyDescent="0.25">
      <c r="A37" s="1">
        <v>1855</v>
      </c>
      <c r="B37" s="8">
        <v>25.662382101632929</v>
      </c>
      <c r="C37" s="23">
        <v>28.588700483014268</v>
      </c>
    </row>
    <row r="38" spans="1:3" x14ac:dyDescent="0.25">
      <c r="A38" s="1">
        <v>1856</v>
      </c>
      <c r="B38" s="8">
        <v>27.94631565705054</v>
      </c>
      <c r="C38" s="23">
        <v>31.189477663261734</v>
      </c>
    </row>
    <row r="39" spans="1:3" x14ac:dyDescent="0.25">
      <c r="A39" s="1">
        <v>1857</v>
      </c>
      <c r="B39" s="8">
        <v>29.598293761289607</v>
      </c>
      <c r="C39" s="23">
        <v>37.228428969579099</v>
      </c>
    </row>
    <row r="40" spans="1:3" x14ac:dyDescent="0.25">
      <c r="A40" s="1">
        <v>1858</v>
      </c>
      <c r="B40" s="8">
        <v>31.745460413910049</v>
      </c>
      <c r="C40" s="23">
        <v>32.946168772529084</v>
      </c>
    </row>
    <row r="41" spans="1:3" x14ac:dyDescent="0.25">
      <c r="A41" s="1">
        <v>1859</v>
      </c>
      <c r="B41" s="8">
        <v>32.099079579959515</v>
      </c>
      <c r="C41" s="23">
        <v>34.89677309105732</v>
      </c>
    </row>
    <row r="42" spans="1:3" x14ac:dyDescent="0.25">
      <c r="A42" s="1">
        <v>1860</v>
      </c>
      <c r="B42" s="8">
        <v>33.594567695873209</v>
      </c>
      <c r="C42" s="23">
        <v>35.652591521299193</v>
      </c>
    </row>
    <row r="43" spans="1:3" x14ac:dyDescent="0.25">
      <c r="A43" s="1">
        <v>1861</v>
      </c>
      <c r="B43" s="8">
        <v>33.089297877432301</v>
      </c>
      <c r="C43" s="23">
        <v>34.264499440946963</v>
      </c>
    </row>
    <row r="44" spans="1:3" x14ac:dyDescent="0.25">
      <c r="A44" s="1">
        <v>1862</v>
      </c>
      <c r="B44" s="8">
        <v>32.028783272489903</v>
      </c>
      <c r="C44" s="23">
        <v>34.0098650886789</v>
      </c>
    </row>
    <row r="45" spans="1:3" x14ac:dyDescent="0.25">
      <c r="A45" s="1">
        <v>1863</v>
      </c>
      <c r="B45" s="8">
        <v>32.882712889439162</v>
      </c>
      <c r="C45" s="23">
        <v>32.635362191271099</v>
      </c>
    </row>
    <row r="46" spans="1:3" x14ac:dyDescent="0.25">
      <c r="A46" s="1">
        <v>1864</v>
      </c>
      <c r="B46" s="8">
        <v>35.299508099646467</v>
      </c>
      <c r="C46" s="23">
        <v>42.180634156926644</v>
      </c>
    </row>
    <row r="47" spans="1:3" x14ac:dyDescent="0.25">
      <c r="A47" s="1">
        <v>1865</v>
      </c>
      <c r="B47" s="8">
        <v>40.459162017948103</v>
      </c>
      <c r="C47" s="23">
        <v>43.884747015359608</v>
      </c>
    </row>
    <row r="48" spans="1:3" x14ac:dyDescent="0.25">
      <c r="A48" s="1">
        <v>1866</v>
      </c>
      <c r="B48" s="8">
        <v>43.200756714024088</v>
      </c>
      <c r="C48" s="23">
        <v>51.141635564574962</v>
      </c>
    </row>
    <row r="49" spans="1:3" x14ac:dyDescent="0.25">
      <c r="A49" s="1">
        <v>1867</v>
      </c>
      <c r="B49" s="8">
        <v>47.067768199233718</v>
      </c>
      <c r="C49" s="23">
        <v>51.169739299781583</v>
      </c>
    </row>
    <row r="50" spans="1:3" x14ac:dyDescent="0.25">
      <c r="A50" s="1">
        <v>1868</v>
      </c>
      <c r="B50" s="8">
        <v>52.055771045182929</v>
      </c>
      <c r="C50" s="23">
        <v>62.415884628150074</v>
      </c>
    </row>
    <row r="51" spans="1:3" x14ac:dyDescent="0.25">
      <c r="A51" s="1">
        <v>1869</v>
      </c>
      <c r="B51" s="8">
        <v>52.488364921699258</v>
      </c>
      <c r="C51" s="23">
        <v>63.024550360930263</v>
      </c>
    </row>
    <row r="52" spans="1:3" x14ac:dyDescent="0.25">
      <c r="A52" s="1">
        <v>1870</v>
      </c>
      <c r="B52" s="8">
        <v>48.58406120548473</v>
      </c>
      <c r="C52" s="23">
        <v>52.694349458422749</v>
      </c>
    </row>
    <row r="53" spans="1:3" x14ac:dyDescent="0.25">
      <c r="A53" s="1">
        <v>1871</v>
      </c>
      <c r="B53" s="8">
        <v>46.417949292359594</v>
      </c>
      <c r="C53" s="23">
        <v>52.794252959359056</v>
      </c>
    </row>
    <row r="54" spans="1:3" x14ac:dyDescent="0.25">
      <c r="A54" s="1">
        <v>1872</v>
      </c>
      <c r="B54" s="8">
        <v>48.704767710305831</v>
      </c>
      <c r="C54" s="23">
        <v>56.962130540378283</v>
      </c>
    </row>
    <row r="55" spans="1:3" x14ac:dyDescent="0.25">
      <c r="A55" s="1">
        <v>1873</v>
      </c>
      <c r="B55" s="8">
        <v>49.149487880083043</v>
      </c>
      <c r="C55" s="23">
        <v>55.347755673709997</v>
      </c>
    </row>
    <row r="56" spans="1:3" x14ac:dyDescent="0.25">
      <c r="A56" s="1">
        <v>1874</v>
      </c>
      <c r="B56" s="8">
        <v>49.563316597961808</v>
      </c>
      <c r="C56" s="23">
        <v>55.154313418306131</v>
      </c>
    </row>
    <row r="57" spans="1:3" x14ac:dyDescent="0.25">
      <c r="A57" s="1">
        <v>1875</v>
      </c>
      <c r="B57" s="8">
        <v>49.672527128292224</v>
      </c>
      <c r="C57" s="23">
        <v>50.488598262821625</v>
      </c>
    </row>
    <row r="58" spans="1:3" x14ac:dyDescent="0.25">
      <c r="A58" s="1">
        <v>1876</v>
      </c>
      <c r="B58" s="8">
        <v>49.838487832277949</v>
      </c>
      <c r="C58" s="23">
        <v>50.74175250270725</v>
      </c>
    </row>
    <row r="59" spans="1:3" x14ac:dyDescent="0.25">
      <c r="A59" s="1">
        <v>1877</v>
      </c>
      <c r="B59" s="8">
        <v>49.943781402598383</v>
      </c>
      <c r="C59" s="23">
        <v>53.753074869579009</v>
      </c>
    </row>
    <row r="60" spans="1:3" x14ac:dyDescent="0.25">
      <c r="A60" s="1">
        <v>1878</v>
      </c>
      <c r="B60" s="8">
        <v>51.666955292944131</v>
      </c>
      <c r="C60" s="23">
        <v>58.380471036543867</v>
      </c>
    </row>
    <row r="61" spans="1:3" x14ac:dyDescent="0.25">
      <c r="A61" s="1">
        <v>1879</v>
      </c>
      <c r="B61" s="8">
        <v>53.311095887308639</v>
      </c>
      <c r="C61" s="23">
        <v>58.053847749681587</v>
      </c>
    </row>
    <row r="62" spans="1:3" x14ac:dyDescent="0.25">
      <c r="A62" s="1">
        <v>1880</v>
      </c>
      <c r="B62" s="8">
        <v>51.70362916661113</v>
      </c>
      <c r="C62" s="23">
        <v>56.128142842196638</v>
      </c>
    </row>
    <row r="63" spans="1:3" x14ac:dyDescent="0.25">
      <c r="A63" s="1">
        <v>1881</v>
      </c>
      <c r="B63" s="8">
        <v>50.917620989881556</v>
      </c>
      <c r="C63" s="23">
        <v>56.662908244553677</v>
      </c>
    </row>
    <row r="64" spans="1:3" x14ac:dyDescent="0.25">
      <c r="A64" s="1">
        <v>1882</v>
      </c>
      <c r="B64" s="8">
        <v>51.264087441502653</v>
      </c>
      <c r="C64" s="23">
        <v>58.82544442168399</v>
      </c>
    </row>
    <row r="65" spans="1:3" x14ac:dyDescent="0.25">
      <c r="A65" s="1">
        <v>1883</v>
      </c>
      <c r="B65" s="8">
        <v>49.532101448667859</v>
      </c>
      <c r="C65" s="23">
        <v>56.617531303289525</v>
      </c>
    </row>
    <row r="66" spans="1:3" x14ac:dyDescent="0.25">
      <c r="A66" s="1">
        <v>1884</v>
      </c>
      <c r="B66" s="8">
        <v>51.35541116108503</v>
      </c>
      <c r="C66" s="23">
        <v>56.34205974380707</v>
      </c>
    </row>
    <row r="67" spans="1:3" x14ac:dyDescent="0.25">
      <c r="A67" s="1">
        <v>1885</v>
      </c>
      <c r="B67" s="8">
        <v>50.555589156757677</v>
      </c>
      <c r="C67" s="23">
        <v>55.925090441406375</v>
      </c>
    </row>
    <row r="68" spans="1:3" x14ac:dyDescent="0.25">
      <c r="A68" s="1">
        <v>1886</v>
      </c>
      <c r="B68" s="8">
        <v>50.630161121921127</v>
      </c>
      <c r="C68" s="23">
        <v>54.44064054357235</v>
      </c>
    </row>
    <row r="69" spans="1:3" x14ac:dyDescent="0.25">
      <c r="A69" s="1">
        <v>1887</v>
      </c>
      <c r="B69" s="8">
        <v>49.840530350049654</v>
      </c>
      <c r="C69" s="23">
        <v>51.30237357398272</v>
      </c>
    </row>
    <row r="70" spans="1:3" x14ac:dyDescent="0.25">
      <c r="A70" s="1">
        <v>1888</v>
      </c>
      <c r="B70" s="8">
        <v>47.347248959466761</v>
      </c>
      <c r="C70" s="23">
        <v>47.895812548027003</v>
      </c>
    </row>
    <row r="71" spans="1:3" x14ac:dyDescent="0.25">
      <c r="A71" s="1">
        <v>1889</v>
      </c>
      <c r="B71" s="8">
        <v>51.475055504766878</v>
      </c>
      <c r="C71" s="23">
        <v>52.753320828881954</v>
      </c>
    </row>
    <row r="72" spans="1:3" x14ac:dyDescent="0.25">
      <c r="A72" s="1">
        <v>1890</v>
      </c>
      <c r="B72" s="8">
        <v>59.335364407552674</v>
      </c>
      <c r="C72" s="23">
        <v>62.805956907742797</v>
      </c>
    </row>
    <row r="73" spans="1:3" x14ac:dyDescent="0.25">
      <c r="A73" s="1">
        <v>1891</v>
      </c>
      <c r="B73" s="8">
        <v>81.571709548231965</v>
      </c>
      <c r="C73" s="23">
        <v>91.223749465347282</v>
      </c>
    </row>
    <row r="74" spans="1:3" x14ac:dyDescent="0.25">
      <c r="A74" s="1">
        <v>1892</v>
      </c>
      <c r="B74" s="8">
        <v>93.474378464770709</v>
      </c>
      <c r="C74" s="23">
        <v>112.12020687814488</v>
      </c>
    </row>
    <row r="75" spans="1:3" x14ac:dyDescent="0.25">
      <c r="A75" s="1">
        <v>1893</v>
      </c>
      <c r="B75" s="8">
        <v>93.376555070009829</v>
      </c>
      <c r="C75" s="23">
        <v>114.30733020002346</v>
      </c>
    </row>
    <row r="76" spans="1:3" x14ac:dyDescent="0.25">
      <c r="A76" s="1">
        <v>1894</v>
      </c>
      <c r="B76" s="8">
        <v>102.13993687900272</v>
      </c>
      <c r="C76" s="23">
        <v>126.80487060925813</v>
      </c>
    </row>
    <row r="77" spans="1:3" x14ac:dyDescent="0.25">
      <c r="A77" s="1">
        <v>1895</v>
      </c>
      <c r="B77" s="8">
        <v>104.02606770908599</v>
      </c>
      <c r="C77" s="23">
        <v>131.67331339450575</v>
      </c>
    </row>
    <row r="78" spans="1:3" x14ac:dyDescent="0.25">
      <c r="A78" s="1">
        <v>1896</v>
      </c>
      <c r="B78" s="8">
        <v>103.22428290138896</v>
      </c>
      <c r="C78" s="23">
        <v>136.1600949982832</v>
      </c>
    </row>
    <row r="79" spans="1:3" x14ac:dyDescent="0.25">
      <c r="A79" s="1">
        <v>1897</v>
      </c>
      <c r="B79" s="8">
        <v>106.94229613196953</v>
      </c>
      <c r="C79" s="23">
        <v>148.3054011472685</v>
      </c>
    </row>
    <row r="80" spans="1:3" x14ac:dyDescent="0.25">
      <c r="A80" s="1">
        <v>1898</v>
      </c>
      <c r="B80" s="8">
        <v>113.08583641198622</v>
      </c>
      <c r="C80" s="23">
        <v>142.6869659221845</v>
      </c>
    </row>
    <row r="81" spans="1:3" x14ac:dyDescent="0.25">
      <c r="A81" s="1">
        <v>1899</v>
      </c>
      <c r="B81" s="8">
        <v>110.45748909791006</v>
      </c>
      <c r="C81" s="23">
        <v>120.45015090450622</v>
      </c>
    </row>
    <row r="82" spans="1:3" x14ac:dyDescent="0.25">
      <c r="A82" s="1">
        <v>1900</v>
      </c>
      <c r="B82" s="8">
        <v>100</v>
      </c>
      <c r="C82" s="23">
        <v>100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69" sqref="H69"/>
    </sheetView>
  </sheetViews>
  <sheetFormatPr defaultRowHeight="15" x14ac:dyDescent="0.25"/>
  <cols>
    <col min="2" max="2" width="10" customWidth="1"/>
    <col min="3" max="3" width="9.85546875" customWidth="1"/>
  </cols>
  <sheetData>
    <row r="1" spans="1:3" ht="64.5" customHeight="1" x14ac:dyDescent="0.25">
      <c r="A1" s="1"/>
      <c r="B1" s="19" t="s">
        <v>198</v>
      </c>
      <c r="C1" s="19" t="s">
        <v>199</v>
      </c>
    </row>
    <row r="2" spans="1:3" x14ac:dyDescent="0.25">
      <c r="A2" s="1">
        <v>1820</v>
      </c>
      <c r="B2" s="8">
        <v>13.494593861589038</v>
      </c>
      <c r="C2" s="8"/>
    </row>
    <row r="3" spans="1:3" x14ac:dyDescent="0.25">
      <c r="A3" s="1">
        <v>1821</v>
      </c>
      <c r="B3" s="8">
        <v>13.523031255468378</v>
      </c>
      <c r="C3" s="8"/>
    </row>
    <row r="4" spans="1:3" x14ac:dyDescent="0.25">
      <c r="A4" s="1">
        <v>1822</v>
      </c>
      <c r="B4" s="8">
        <v>13.962540583568462</v>
      </c>
      <c r="C4" s="8"/>
    </row>
    <row r="5" spans="1:3" x14ac:dyDescent="0.25">
      <c r="A5" s="1">
        <v>1823</v>
      </c>
      <c r="B5" s="8">
        <v>14.193282096984095</v>
      </c>
      <c r="C5" s="8"/>
    </row>
    <row r="6" spans="1:3" x14ac:dyDescent="0.25">
      <c r="A6" s="1">
        <v>1824</v>
      </c>
      <c r="B6" s="8">
        <v>14.558312011453822</v>
      </c>
      <c r="C6" s="8"/>
    </row>
    <row r="7" spans="1:3" x14ac:dyDescent="0.25">
      <c r="A7" s="1">
        <v>1825</v>
      </c>
      <c r="B7" s="8">
        <v>15.835077291323195</v>
      </c>
      <c r="C7" s="8"/>
    </row>
    <row r="8" spans="1:3" x14ac:dyDescent="0.25">
      <c r="A8" s="1">
        <v>1826</v>
      </c>
      <c r="B8" s="8">
        <v>17.860958034475662</v>
      </c>
      <c r="C8" s="8"/>
    </row>
    <row r="9" spans="1:3" x14ac:dyDescent="0.25">
      <c r="A9" s="1">
        <v>1827</v>
      </c>
      <c r="B9" s="8">
        <v>19.106992089052</v>
      </c>
      <c r="C9" s="8"/>
    </row>
    <row r="10" spans="1:3" x14ac:dyDescent="0.25">
      <c r="A10" s="1">
        <v>1828</v>
      </c>
      <c r="B10" s="8">
        <v>20.571733111668006</v>
      </c>
      <c r="C10" s="8"/>
    </row>
    <row r="11" spans="1:3" x14ac:dyDescent="0.25">
      <c r="A11" s="1">
        <v>1829</v>
      </c>
      <c r="B11" s="8">
        <v>22.676707745278634</v>
      </c>
      <c r="C11" s="8"/>
    </row>
    <row r="12" spans="1:3" x14ac:dyDescent="0.25">
      <c r="A12" s="1">
        <v>1830</v>
      </c>
      <c r="B12" s="8">
        <v>23.380946941988793</v>
      </c>
      <c r="C12" s="8"/>
    </row>
    <row r="13" spans="1:3" x14ac:dyDescent="0.25">
      <c r="A13" s="1">
        <v>1831</v>
      </c>
      <c r="B13" s="8">
        <v>22.967312235348167</v>
      </c>
      <c r="C13" s="8"/>
    </row>
    <row r="14" spans="1:3" x14ac:dyDescent="0.25">
      <c r="A14" s="1">
        <v>1832</v>
      </c>
      <c r="B14" s="8">
        <v>20.923749018614167</v>
      </c>
      <c r="C14" s="8"/>
    </row>
    <row r="15" spans="1:3" x14ac:dyDescent="0.25">
      <c r="A15" s="1">
        <v>1833</v>
      </c>
      <c r="B15" s="8">
        <v>22.168166498966521</v>
      </c>
      <c r="C15" s="8"/>
    </row>
    <row r="16" spans="1:3" x14ac:dyDescent="0.25">
      <c r="A16" s="1">
        <v>1834</v>
      </c>
      <c r="B16" s="8">
        <v>22.341858454783477</v>
      </c>
      <c r="C16" s="8"/>
    </row>
    <row r="17" spans="1:5" x14ac:dyDescent="0.25">
      <c r="A17" s="1">
        <v>1835</v>
      </c>
      <c r="B17" s="8">
        <v>21.403302367419688</v>
      </c>
      <c r="C17" s="8"/>
    </row>
    <row r="18" spans="1:5" ht="15.75" x14ac:dyDescent="0.25">
      <c r="A18" s="1">
        <v>1836</v>
      </c>
      <c r="B18" s="8">
        <v>23.195166369036826</v>
      </c>
      <c r="C18" s="8"/>
      <c r="E18" s="83" t="s">
        <v>194</v>
      </c>
    </row>
    <row r="19" spans="1:5" x14ac:dyDescent="0.25">
      <c r="A19" s="1">
        <v>1837</v>
      </c>
      <c r="B19" s="8">
        <v>25.669012118756207</v>
      </c>
      <c r="C19" s="8"/>
    </row>
    <row r="20" spans="1:5" x14ac:dyDescent="0.25">
      <c r="A20" s="1">
        <v>1838</v>
      </c>
      <c r="B20" s="8">
        <v>27.964813932631092</v>
      </c>
      <c r="C20" s="8"/>
    </row>
    <row r="21" spans="1:5" x14ac:dyDescent="0.25">
      <c r="A21" s="1">
        <v>1839</v>
      </c>
      <c r="B21" s="8">
        <v>27.175641186353637</v>
      </c>
      <c r="C21" s="8"/>
    </row>
    <row r="22" spans="1:5" x14ac:dyDescent="0.25">
      <c r="A22" s="1">
        <v>1840</v>
      </c>
      <c r="B22" s="8">
        <v>27.73756868866564</v>
      </c>
      <c r="C22" s="8"/>
    </row>
    <row r="23" spans="1:5" x14ac:dyDescent="0.25">
      <c r="A23" s="1">
        <v>1841</v>
      </c>
      <c r="B23" s="8">
        <v>27.335281220874521</v>
      </c>
      <c r="C23" s="8"/>
    </row>
    <row r="24" spans="1:5" x14ac:dyDescent="0.25">
      <c r="A24" s="1">
        <v>1842</v>
      </c>
      <c r="B24" s="8">
        <v>24.85097181274762</v>
      </c>
      <c r="C24" s="8"/>
    </row>
    <row r="25" spans="1:5" x14ac:dyDescent="0.25">
      <c r="A25" s="1">
        <v>1843</v>
      </c>
      <c r="B25" s="8">
        <v>26.349938390766912</v>
      </c>
      <c r="C25" s="8"/>
    </row>
    <row r="26" spans="1:5" x14ac:dyDescent="0.25">
      <c r="A26" s="1">
        <v>1844</v>
      </c>
      <c r="B26" s="8">
        <v>26.078390439434827</v>
      </c>
      <c r="C26" s="8"/>
    </row>
    <row r="27" spans="1:5" x14ac:dyDescent="0.25">
      <c r="A27" s="1">
        <v>1845</v>
      </c>
      <c r="B27" s="8">
        <v>27.148376464804151</v>
      </c>
      <c r="C27" s="8"/>
    </row>
    <row r="28" spans="1:5" x14ac:dyDescent="0.25">
      <c r="A28" s="1">
        <v>1846</v>
      </c>
      <c r="B28" s="8">
        <v>28.505521801102397</v>
      </c>
      <c r="C28" s="8"/>
    </row>
    <row r="29" spans="1:5" x14ac:dyDescent="0.25">
      <c r="A29" s="1">
        <v>1847</v>
      </c>
      <c r="B29" s="8">
        <v>28.748445963209473</v>
      </c>
      <c r="C29" s="8"/>
    </row>
    <row r="30" spans="1:5" x14ac:dyDescent="0.25">
      <c r="A30" s="1">
        <v>1848</v>
      </c>
      <c r="B30" s="8">
        <v>29.006368365160416</v>
      </c>
      <c r="C30" s="8"/>
    </row>
    <row r="31" spans="1:5" x14ac:dyDescent="0.25">
      <c r="A31" s="1">
        <v>1849</v>
      </c>
      <c r="B31" s="8">
        <v>28.02604501540867</v>
      </c>
      <c r="C31" s="8"/>
    </row>
    <row r="32" spans="1:5" x14ac:dyDescent="0.25">
      <c r="A32" s="1">
        <v>1850</v>
      </c>
      <c r="B32" s="8">
        <v>27.049138189213064</v>
      </c>
      <c r="C32" s="8">
        <v>23.3418733265332</v>
      </c>
    </row>
    <row r="33" spans="1:3" x14ac:dyDescent="0.25">
      <c r="A33" s="1">
        <v>1851</v>
      </c>
      <c r="B33" s="8">
        <v>28.538870270721702</v>
      </c>
      <c r="C33" s="8">
        <v>23.8726571265404</v>
      </c>
    </row>
    <row r="34" spans="1:3" x14ac:dyDescent="0.25">
      <c r="A34" s="1">
        <v>1852</v>
      </c>
      <c r="B34" s="8">
        <v>30.451537903453634</v>
      </c>
      <c r="C34" s="8">
        <v>24.860197719704498</v>
      </c>
    </row>
    <row r="35" spans="1:3" x14ac:dyDescent="0.25">
      <c r="A35" s="1">
        <v>1853</v>
      </c>
      <c r="B35" s="8">
        <v>33.250973911029263</v>
      </c>
      <c r="C35" s="8">
        <v>26.904644215684197</v>
      </c>
    </row>
    <row r="36" spans="1:3" x14ac:dyDescent="0.25">
      <c r="A36" s="1">
        <v>1854</v>
      </c>
      <c r="B36" s="8">
        <v>36.233631071204528</v>
      </c>
      <c r="C36" s="8">
        <v>28.8272178909472</v>
      </c>
    </row>
    <row r="37" spans="1:3" x14ac:dyDescent="0.25">
      <c r="A37" s="1">
        <v>1855</v>
      </c>
      <c r="B37" s="8">
        <v>39.007620515234144</v>
      </c>
      <c r="C37" s="8">
        <v>30.631196760229003</v>
      </c>
    </row>
    <row r="38" spans="1:3" x14ac:dyDescent="0.25">
      <c r="A38" s="1">
        <v>1856</v>
      </c>
      <c r="B38" s="8">
        <v>41.589639179418519</v>
      </c>
      <c r="C38" s="8">
        <v>32.126338873414603</v>
      </c>
    </row>
    <row r="39" spans="1:3" x14ac:dyDescent="0.25">
      <c r="A39" s="1">
        <v>1857</v>
      </c>
      <c r="B39" s="8">
        <v>41.016362173628714</v>
      </c>
      <c r="C39" s="8">
        <v>31.905512720748401</v>
      </c>
    </row>
    <row r="40" spans="1:3" x14ac:dyDescent="0.25">
      <c r="A40" s="1">
        <v>1858</v>
      </c>
      <c r="B40" s="8">
        <v>41.114810225188009</v>
      </c>
      <c r="C40" s="8">
        <v>32.066272523405495</v>
      </c>
    </row>
    <row r="41" spans="1:3" x14ac:dyDescent="0.25">
      <c r="A41" s="1">
        <v>1859</v>
      </c>
      <c r="B41" s="8">
        <v>41.667561019312203</v>
      </c>
      <c r="C41" s="8">
        <v>32.7295177426371</v>
      </c>
    </row>
    <row r="42" spans="1:3" x14ac:dyDescent="0.25">
      <c r="A42" s="1">
        <v>1860</v>
      </c>
      <c r="B42" s="8">
        <v>41.433468013592602</v>
      </c>
      <c r="C42" s="8">
        <v>33.294531127577201</v>
      </c>
    </row>
    <row r="43" spans="1:3" x14ac:dyDescent="0.25">
      <c r="A43" s="1">
        <v>1861</v>
      </c>
      <c r="B43" s="8">
        <v>41.111329380951922</v>
      </c>
      <c r="C43" s="8">
        <v>33.092439891598005</v>
      </c>
    </row>
    <row r="44" spans="1:3" x14ac:dyDescent="0.25">
      <c r="A44" s="1">
        <v>1862</v>
      </c>
      <c r="B44" s="8">
        <v>41.528599492353671</v>
      </c>
      <c r="C44" s="8">
        <v>33.714805924153502</v>
      </c>
    </row>
    <row r="45" spans="1:3" x14ac:dyDescent="0.25">
      <c r="A45" s="1">
        <v>1863</v>
      </c>
      <c r="B45" s="8">
        <v>41.321184738233029</v>
      </c>
      <c r="C45" s="8">
        <v>33.833441151348396</v>
      </c>
    </row>
    <row r="46" spans="1:3" x14ac:dyDescent="0.25">
      <c r="A46" s="1">
        <v>1864</v>
      </c>
      <c r="B46" s="8">
        <v>43.628947034691578</v>
      </c>
      <c r="C46" s="8">
        <v>35.878526695435198</v>
      </c>
    </row>
    <row r="47" spans="1:3" x14ac:dyDescent="0.25">
      <c r="A47" s="1">
        <v>1865</v>
      </c>
      <c r="B47" s="8">
        <v>46.567277719708215</v>
      </c>
      <c r="C47" s="8">
        <v>38.1525189931398</v>
      </c>
    </row>
    <row r="48" spans="1:3" x14ac:dyDescent="0.25">
      <c r="A48" s="1">
        <v>1866</v>
      </c>
      <c r="B48" s="8">
        <v>49.131075496459765</v>
      </c>
      <c r="C48" s="8">
        <v>39.400626129170199</v>
      </c>
    </row>
    <row r="49" spans="1:3" x14ac:dyDescent="0.25">
      <c r="A49" s="1">
        <v>1867</v>
      </c>
      <c r="B49" s="8">
        <v>51.353629107814207</v>
      </c>
      <c r="C49" s="8">
        <v>39.591492754035798</v>
      </c>
    </row>
    <row r="50" spans="1:3" x14ac:dyDescent="0.25">
      <c r="A50" s="1">
        <v>1868</v>
      </c>
      <c r="B50" s="8">
        <v>55.00647530970145</v>
      </c>
      <c r="C50" s="8">
        <v>43.823903212333796</v>
      </c>
    </row>
    <row r="51" spans="1:3" x14ac:dyDescent="0.25">
      <c r="A51" s="1">
        <v>1869</v>
      </c>
      <c r="B51" s="8">
        <v>55.398479809038399</v>
      </c>
      <c r="C51" s="8">
        <v>44.242335679153001</v>
      </c>
    </row>
    <row r="52" spans="1:3" x14ac:dyDescent="0.25">
      <c r="A52" s="1">
        <v>1870</v>
      </c>
      <c r="B52" s="8">
        <v>57.17823759686825</v>
      </c>
      <c r="C52" s="8">
        <v>44.090404288239995</v>
      </c>
    </row>
    <row r="53" spans="1:3" x14ac:dyDescent="0.25">
      <c r="A53" s="1">
        <v>1871</v>
      </c>
      <c r="B53" s="8">
        <v>53.35144203882691</v>
      </c>
      <c r="C53" s="8">
        <v>42.047661749074699</v>
      </c>
    </row>
    <row r="54" spans="1:3" x14ac:dyDescent="0.25">
      <c r="A54" s="1">
        <v>1872</v>
      </c>
      <c r="B54" s="8">
        <v>56.579052488615176</v>
      </c>
      <c r="C54" s="8">
        <v>42.644412507095296</v>
      </c>
    </row>
    <row r="55" spans="1:3" x14ac:dyDescent="0.25">
      <c r="A55" s="1">
        <v>1873</v>
      </c>
      <c r="B55" s="8">
        <v>55.756171606614728</v>
      </c>
      <c r="C55" s="8">
        <v>44.4268185041987</v>
      </c>
    </row>
    <row r="56" spans="1:3" x14ac:dyDescent="0.25">
      <c r="A56" s="1">
        <v>1874</v>
      </c>
      <c r="B56" s="8">
        <v>57.553726931373042</v>
      </c>
      <c r="C56" s="8">
        <v>44.201272421753799</v>
      </c>
    </row>
    <row r="57" spans="1:3" x14ac:dyDescent="0.25">
      <c r="A57" s="1">
        <v>1875</v>
      </c>
      <c r="B57" s="8">
        <v>52.35280019173895</v>
      </c>
      <c r="C57" s="8">
        <v>43.569867568223799</v>
      </c>
    </row>
    <row r="58" spans="1:3" x14ac:dyDescent="0.25">
      <c r="A58" s="1">
        <v>1876</v>
      </c>
      <c r="B58" s="8">
        <v>56.211552288886821</v>
      </c>
      <c r="C58" s="8">
        <v>45.470213959791202</v>
      </c>
    </row>
    <row r="59" spans="1:3" x14ac:dyDescent="0.25">
      <c r="A59" s="1">
        <v>1877</v>
      </c>
      <c r="B59" s="8">
        <v>58.088998961412173</v>
      </c>
      <c r="C59" s="8">
        <v>46.878835953399701</v>
      </c>
    </row>
    <row r="60" spans="1:3" x14ac:dyDescent="0.25">
      <c r="A60" s="1">
        <v>1878</v>
      </c>
      <c r="B60" s="8">
        <v>56.459215466964636</v>
      </c>
      <c r="C60" s="8">
        <v>46.281118988794702</v>
      </c>
    </row>
    <row r="61" spans="1:3" x14ac:dyDescent="0.25">
      <c r="A61" s="1">
        <v>1879</v>
      </c>
      <c r="B61" s="8">
        <v>54.054485899176839</v>
      </c>
      <c r="C61" s="8">
        <v>47.442737307703496</v>
      </c>
    </row>
    <row r="62" spans="1:3" x14ac:dyDescent="0.25">
      <c r="A62" s="1">
        <v>1880</v>
      </c>
      <c r="B62" s="8">
        <v>50.043940241271628</v>
      </c>
      <c r="C62" s="8">
        <v>48.208380348602198</v>
      </c>
    </row>
    <row r="63" spans="1:3" x14ac:dyDescent="0.25">
      <c r="A63" s="1">
        <v>1881</v>
      </c>
      <c r="B63" s="8">
        <v>51.026603818806173</v>
      </c>
      <c r="C63" s="8">
        <v>47.145711814173602</v>
      </c>
    </row>
    <row r="64" spans="1:3" x14ac:dyDescent="0.25">
      <c r="A64" s="1">
        <v>1882</v>
      </c>
      <c r="B64" s="8">
        <v>51.817528161699855</v>
      </c>
      <c r="C64" s="8">
        <v>46.466331838968102</v>
      </c>
    </row>
    <row r="65" spans="1:3" x14ac:dyDescent="0.25">
      <c r="A65" s="1">
        <v>1883</v>
      </c>
      <c r="B65" s="8">
        <v>51.106495166573218</v>
      </c>
      <c r="C65" s="8">
        <v>46.158225589295498</v>
      </c>
    </row>
    <row r="66" spans="1:3" x14ac:dyDescent="0.25">
      <c r="A66" s="1">
        <v>1884</v>
      </c>
      <c r="B66" s="8">
        <v>49.644483502436437</v>
      </c>
      <c r="C66" s="8">
        <v>44.799640777633201</v>
      </c>
    </row>
    <row r="67" spans="1:3" x14ac:dyDescent="0.25">
      <c r="A67" s="1">
        <v>1885</v>
      </c>
      <c r="B67" s="8">
        <v>49.76432052408699</v>
      </c>
      <c r="C67" s="8">
        <v>47.567853075327498</v>
      </c>
    </row>
    <row r="68" spans="1:3" x14ac:dyDescent="0.25">
      <c r="A68" s="1">
        <v>1886</v>
      </c>
      <c r="B68" s="8">
        <v>47.663178077813917</v>
      </c>
      <c r="C68" s="8">
        <v>47.528329450783801</v>
      </c>
    </row>
    <row r="69" spans="1:3" x14ac:dyDescent="0.25">
      <c r="A69" s="1">
        <v>1887</v>
      </c>
      <c r="B69" s="8">
        <v>45.825677079172088</v>
      </c>
      <c r="C69" s="8">
        <v>48.517706202715701</v>
      </c>
    </row>
    <row r="70" spans="1:3" x14ac:dyDescent="0.25">
      <c r="A70" s="1">
        <v>1888</v>
      </c>
      <c r="B70" s="8">
        <v>44.707198210433596</v>
      </c>
      <c r="C70" s="8">
        <v>46.616972944294197</v>
      </c>
    </row>
    <row r="71" spans="1:3" x14ac:dyDescent="0.25">
      <c r="A71" s="1">
        <v>1889</v>
      </c>
      <c r="B71" s="8">
        <v>51.70568027482598</v>
      </c>
      <c r="C71" s="8">
        <v>54.5802214397659</v>
      </c>
    </row>
    <row r="72" spans="1:3" x14ac:dyDescent="0.25">
      <c r="A72" s="1">
        <v>1890</v>
      </c>
      <c r="B72" s="8">
        <v>52.161060957098101</v>
      </c>
      <c r="C72" s="8">
        <v>54.519686340987903</v>
      </c>
    </row>
    <row r="73" spans="1:3" x14ac:dyDescent="0.25">
      <c r="A73" s="1">
        <v>1891</v>
      </c>
      <c r="B73" s="8">
        <v>65.399057282096024</v>
      </c>
      <c r="C73" s="8">
        <v>64.390448261415997</v>
      </c>
    </row>
    <row r="74" spans="1:3" x14ac:dyDescent="0.25">
      <c r="A74" s="1">
        <v>1892</v>
      </c>
      <c r="B74" s="8">
        <v>80.698250379483525</v>
      </c>
      <c r="C74" s="8">
        <v>79.095098449937197</v>
      </c>
    </row>
    <row r="75" spans="1:3" x14ac:dyDescent="0.25">
      <c r="A75" s="1">
        <v>1893</v>
      </c>
      <c r="B75" s="8">
        <v>93.856355356714388</v>
      </c>
      <c r="C75" s="8">
        <v>90.5739421868454</v>
      </c>
    </row>
    <row r="76" spans="1:3" x14ac:dyDescent="0.25">
      <c r="A76" s="1">
        <v>1894</v>
      </c>
      <c r="B76" s="8">
        <v>95.030758168889847</v>
      </c>
      <c r="C76" s="8">
        <v>100.25136154168399</v>
      </c>
    </row>
    <row r="77" spans="1:3" x14ac:dyDescent="0.25">
      <c r="A77" s="1">
        <v>1895</v>
      </c>
      <c r="B77" s="8">
        <v>86.706079731564657</v>
      </c>
      <c r="C77" s="8">
        <v>95.559279430247202</v>
      </c>
    </row>
    <row r="78" spans="1:3" x14ac:dyDescent="0.25">
      <c r="A78" s="1">
        <v>1896</v>
      </c>
      <c r="B78" s="8">
        <v>92.242550131820252</v>
      </c>
      <c r="C78" s="8">
        <v>102.80687054880599</v>
      </c>
    </row>
    <row r="79" spans="1:3" x14ac:dyDescent="0.25">
      <c r="A79" s="1">
        <v>1897</v>
      </c>
      <c r="B79" s="8">
        <v>108.06103698969346</v>
      </c>
      <c r="C79" s="8">
        <v>107.49895266024301</v>
      </c>
    </row>
    <row r="80" spans="1:3" x14ac:dyDescent="0.25">
      <c r="A80" s="1">
        <v>1898</v>
      </c>
      <c r="B80" s="8">
        <v>112.94239833825939</v>
      </c>
      <c r="C80" s="8">
        <v>110.80854629241701</v>
      </c>
    </row>
    <row r="81" spans="1:3" x14ac:dyDescent="0.25">
      <c r="A81" s="1">
        <v>1899</v>
      </c>
      <c r="B81" s="8">
        <v>109.84261404489838</v>
      </c>
      <c r="C81" s="8">
        <v>112.69375785504801</v>
      </c>
    </row>
    <row r="82" spans="1:3" x14ac:dyDescent="0.25">
      <c r="A82" s="1">
        <v>1900</v>
      </c>
      <c r="B82" s="8">
        <v>100</v>
      </c>
      <c r="C82" s="8">
        <v>100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4" sqref="D4"/>
    </sheetView>
  </sheetViews>
  <sheetFormatPr defaultRowHeight="15" x14ac:dyDescent="0.25"/>
  <cols>
    <col min="2" max="2" width="11.28515625" customWidth="1"/>
    <col min="3" max="3" width="12.5703125" customWidth="1"/>
    <col min="4" max="4" width="13" customWidth="1"/>
  </cols>
  <sheetData>
    <row r="1" spans="1:4" ht="51" x14ac:dyDescent="0.25">
      <c r="B1" s="19" t="s">
        <v>202</v>
      </c>
      <c r="C1" s="19" t="s">
        <v>200</v>
      </c>
      <c r="D1" s="19" t="s">
        <v>201</v>
      </c>
    </row>
    <row r="2" spans="1:4" x14ac:dyDescent="0.25">
      <c r="A2" s="1">
        <v>1850</v>
      </c>
      <c r="B2" s="8">
        <v>82.20211942277507</v>
      </c>
      <c r="C2" s="8">
        <v>88.003113999384993</v>
      </c>
      <c r="D2" s="8">
        <v>75.941700062491634</v>
      </c>
    </row>
    <row r="3" spans="1:4" x14ac:dyDescent="0.25">
      <c r="A3" s="1">
        <v>1851</v>
      </c>
      <c r="B3" s="8">
        <v>83.580931747918939</v>
      </c>
      <c r="C3" s="8">
        <v>94.037646262353306</v>
      </c>
      <c r="D3" s="8">
        <v>78.662135708684588</v>
      </c>
    </row>
    <row r="4" spans="1:4" x14ac:dyDescent="0.25">
      <c r="A4" s="1">
        <v>1852</v>
      </c>
      <c r="B4" s="8">
        <v>83.776418600127386</v>
      </c>
      <c r="C4" s="8">
        <v>91.573125235091595</v>
      </c>
      <c r="D4" s="8">
        <v>74.758982826199158</v>
      </c>
    </row>
    <row r="5" spans="1:4" x14ac:dyDescent="0.25">
      <c r="A5" s="1">
        <v>1853</v>
      </c>
      <c r="B5" s="8">
        <v>76.115752912963814</v>
      </c>
      <c r="C5" s="8">
        <v>85.742788514789098</v>
      </c>
      <c r="D5" s="8">
        <v>69.377794022624556</v>
      </c>
    </row>
    <row r="6" spans="1:4" x14ac:dyDescent="0.25">
      <c r="A6" s="1">
        <v>1854</v>
      </c>
      <c r="B6" s="8">
        <v>74.01579439118882</v>
      </c>
      <c r="C6" s="8">
        <v>83.035376347330399</v>
      </c>
      <c r="D6" s="8">
        <v>66.062351904984652</v>
      </c>
    </row>
    <row r="7" spans="1:4" x14ac:dyDescent="0.25">
      <c r="A7" s="1">
        <v>1855</v>
      </c>
      <c r="B7" s="8">
        <v>73.290039498433799</v>
      </c>
      <c r="C7" s="8">
        <v>83.778581367583001</v>
      </c>
      <c r="D7" s="8">
        <v>65.788124891162411</v>
      </c>
    </row>
    <row r="8" spans="1:4" x14ac:dyDescent="0.25">
      <c r="A8" s="1">
        <v>1856</v>
      </c>
      <c r="B8" s="8">
        <v>74.993383637472093</v>
      </c>
      <c r="C8" s="8">
        <v>86.988796847240096</v>
      </c>
      <c r="D8" s="8">
        <v>67.195378965635129</v>
      </c>
    </row>
    <row r="9" spans="1:4" x14ac:dyDescent="0.25">
      <c r="A9" s="1">
        <v>1857</v>
      </c>
      <c r="B9" s="8">
        <v>90.764824076755772</v>
      </c>
      <c r="C9" s="8">
        <v>92.768588363858598</v>
      </c>
      <c r="D9" s="8">
        <v>72.162162104955513</v>
      </c>
    </row>
    <row r="10" spans="1:4" x14ac:dyDescent="0.25">
      <c r="A10" s="1">
        <v>1858</v>
      </c>
      <c r="B10" s="8">
        <v>80.132119282762488</v>
      </c>
      <c r="C10" s="8">
        <v>98.999534138988807</v>
      </c>
      <c r="D10" s="8">
        <v>77.211740100558586</v>
      </c>
    </row>
    <row r="11" spans="1:4" x14ac:dyDescent="0.25">
      <c r="A11" s="1">
        <v>1859</v>
      </c>
      <c r="B11" s="8">
        <v>83.750457759894473</v>
      </c>
      <c r="C11" s="8">
        <v>98.073793302929502</v>
      </c>
      <c r="D11" s="8">
        <v>77.03613745254286</v>
      </c>
    </row>
    <row r="12" spans="1:4" x14ac:dyDescent="0.25">
      <c r="A12" s="1">
        <v>1860</v>
      </c>
      <c r="B12" s="8">
        <v>86.04780924831843</v>
      </c>
      <c r="C12" s="8">
        <v>100.90115871326201</v>
      </c>
      <c r="D12" s="8">
        <v>81.080752605242282</v>
      </c>
    </row>
    <row r="13" spans="1:4" x14ac:dyDescent="0.25">
      <c r="A13" s="1">
        <v>1861</v>
      </c>
      <c r="B13" s="8">
        <v>83.345637217031239</v>
      </c>
      <c r="C13" s="8">
        <v>99.990505341473906</v>
      </c>
      <c r="D13" s="8">
        <v>80.487053996272707</v>
      </c>
    </row>
    <row r="14" spans="1:4" x14ac:dyDescent="0.25">
      <c r="A14" s="1">
        <v>1862</v>
      </c>
      <c r="B14" s="8">
        <v>81.895044630486183</v>
      </c>
      <c r="C14" s="8">
        <v>94.999162517925896</v>
      </c>
      <c r="D14" s="8">
        <v>77.124641004055789</v>
      </c>
    </row>
    <row r="15" spans="1:4" x14ac:dyDescent="0.25">
      <c r="A15" s="1">
        <v>1863</v>
      </c>
      <c r="B15" s="8">
        <v>78.979734966492259</v>
      </c>
      <c r="C15" s="8">
        <v>97.189974683165502</v>
      </c>
      <c r="D15" s="8">
        <v>79.578340015536753</v>
      </c>
    </row>
    <row r="16" spans="1:4" x14ac:dyDescent="0.25">
      <c r="A16" s="1">
        <v>1864</v>
      </c>
      <c r="B16" s="8">
        <v>96.680385440855801</v>
      </c>
      <c r="C16" s="8">
        <v>98.386169530583203</v>
      </c>
      <c r="D16" s="8">
        <v>80.908457569645321</v>
      </c>
    </row>
    <row r="17" spans="1:7" x14ac:dyDescent="0.25">
      <c r="A17" s="1">
        <v>1865</v>
      </c>
      <c r="B17" s="8">
        <v>94.239451314944901</v>
      </c>
      <c r="C17" s="8">
        <v>106.045847261679</v>
      </c>
      <c r="D17" s="8">
        <v>86.883245057773621</v>
      </c>
    </row>
    <row r="18" spans="1:7" x14ac:dyDescent="0.25">
      <c r="A18" s="1">
        <v>1866</v>
      </c>
      <c r="B18" s="8">
        <v>104.09223703694431</v>
      </c>
      <c r="C18" s="8">
        <v>109.644848212299</v>
      </c>
      <c r="D18" s="8">
        <v>87.929597057440773</v>
      </c>
    </row>
    <row r="19" spans="1:7" x14ac:dyDescent="0.25">
      <c r="A19" s="1">
        <v>1867</v>
      </c>
      <c r="B19" s="8">
        <v>99.641914678227408</v>
      </c>
      <c r="C19" s="8">
        <v>118.8835401879</v>
      </c>
      <c r="D19" s="8">
        <v>91.654219997611946</v>
      </c>
    </row>
    <row r="20" spans="1:7" x14ac:dyDescent="0.25">
      <c r="A20" s="1">
        <v>1868</v>
      </c>
      <c r="B20" s="8">
        <v>113.47006743611843</v>
      </c>
      <c r="C20" s="8">
        <v>118.78396771954399</v>
      </c>
      <c r="D20" s="8">
        <v>94.635714708304334</v>
      </c>
    </row>
    <row r="21" spans="1:7" ht="15.75" x14ac:dyDescent="0.25">
      <c r="A21" s="1">
        <v>1869</v>
      </c>
      <c r="B21" s="8">
        <v>113.76584804886225</v>
      </c>
      <c r="C21" s="8">
        <v>118.638322583931</v>
      </c>
      <c r="D21" s="8">
        <v>94.746940895543588</v>
      </c>
      <c r="G21" s="82" t="s">
        <v>154</v>
      </c>
    </row>
    <row r="22" spans="1:7" ht="15.75" x14ac:dyDescent="0.25">
      <c r="A22" s="1">
        <v>1870</v>
      </c>
      <c r="B22" s="8">
        <v>92.158051162648832</v>
      </c>
      <c r="C22" s="8">
        <v>110.191915882348</v>
      </c>
      <c r="D22" s="8">
        <v>84.969497570078588</v>
      </c>
      <c r="G22" s="82" t="s">
        <v>155</v>
      </c>
    </row>
    <row r="23" spans="1:7" x14ac:dyDescent="0.25">
      <c r="A23" s="1">
        <v>1871</v>
      </c>
      <c r="B23" s="8">
        <v>98.955625081207074</v>
      </c>
      <c r="C23" s="8">
        <v>110.393651778701</v>
      </c>
      <c r="D23" s="8">
        <v>87.004113700579225</v>
      </c>
    </row>
    <row r="24" spans="1:7" x14ac:dyDescent="0.25">
      <c r="A24" s="1">
        <v>1872</v>
      </c>
      <c r="B24" s="8">
        <v>100.67706692656296</v>
      </c>
      <c r="C24" s="8">
        <v>114.211369900341</v>
      </c>
      <c r="D24" s="8">
        <v>86.082685319104968</v>
      </c>
    </row>
    <row r="25" spans="1:7" x14ac:dyDescent="0.25">
      <c r="A25" s="1">
        <v>1873</v>
      </c>
      <c r="B25" s="8">
        <v>99.26749645620167</v>
      </c>
      <c r="C25" s="8">
        <v>110.630221867987</v>
      </c>
      <c r="D25" s="8">
        <v>88.15075795887698</v>
      </c>
    </row>
    <row r="26" spans="1:7" x14ac:dyDescent="0.25">
      <c r="A26" s="1">
        <v>1874</v>
      </c>
      <c r="B26" s="8">
        <v>95.83100236770423</v>
      </c>
      <c r="C26" s="8">
        <v>112.13097244134801</v>
      </c>
      <c r="D26" s="8">
        <v>86.116606587547352</v>
      </c>
    </row>
    <row r="27" spans="1:7" x14ac:dyDescent="0.25">
      <c r="A27" s="1">
        <v>1875</v>
      </c>
      <c r="B27" s="8">
        <v>96.439155265640423</v>
      </c>
      <c r="C27" s="8">
        <v>114.006605713255</v>
      </c>
      <c r="D27" s="8">
        <v>94.880363507528941</v>
      </c>
    </row>
    <row r="28" spans="1:7" x14ac:dyDescent="0.25">
      <c r="A28" s="1">
        <v>1876</v>
      </c>
      <c r="B28" s="8">
        <v>90.269260386070201</v>
      </c>
      <c r="C28" s="8">
        <v>109.60689095580101</v>
      </c>
      <c r="D28" s="8">
        <v>88.662358185990101</v>
      </c>
    </row>
    <row r="29" spans="1:7" x14ac:dyDescent="0.25">
      <c r="A29" s="1">
        <v>1877</v>
      </c>
      <c r="B29" s="8">
        <v>92.535722478685742</v>
      </c>
      <c r="C29" s="8">
        <v>106.538015261824</v>
      </c>
      <c r="D29" s="8">
        <v>85.978037658688933</v>
      </c>
    </row>
    <row r="30" spans="1:7" x14ac:dyDescent="0.25">
      <c r="A30" s="1">
        <v>1878</v>
      </c>
      <c r="B30" s="8">
        <v>103.40290872568606</v>
      </c>
      <c r="C30" s="8">
        <v>111.637221445431</v>
      </c>
      <c r="D30" s="8">
        <v>91.511996519284708</v>
      </c>
    </row>
    <row r="31" spans="1:7" x14ac:dyDescent="0.25">
      <c r="A31" s="1">
        <v>1879</v>
      </c>
      <c r="B31" s="8">
        <v>107.3987603137405</v>
      </c>
      <c r="C31" s="8">
        <v>112.36935074286301</v>
      </c>
      <c r="D31" s="8">
        <v>98.624739465185584</v>
      </c>
    </row>
    <row r="32" spans="1:7" x14ac:dyDescent="0.25">
      <c r="A32" s="1">
        <v>1880</v>
      </c>
      <c r="B32" s="8">
        <v>112.15772093802343</v>
      </c>
      <c r="C32" s="8">
        <v>107.25029298378099</v>
      </c>
      <c r="D32" s="8">
        <v>103.31646332670412</v>
      </c>
    </row>
    <row r="33" spans="1:4" x14ac:dyDescent="0.25">
      <c r="A33" s="1">
        <v>1881</v>
      </c>
      <c r="B33" s="8">
        <v>111.04581532755313</v>
      </c>
      <c r="C33" s="8">
        <v>108.000535002155</v>
      </c>
      <c r="D33" s="8">
        <v>99.786419591412326</v>
      </c>
    </row>
    <row r="34" spans="1:4" x14ac:dyDescent="0.25">
      <c r="A34" s="1">
        <v>1882</v>
      </c>
      <c r="B34" s="8">
        <v>113.52421952300675</v>
      </c>
      <c r="C34" s="8">
        <v>110.32522993026799</v>
      </c>
      <c r="D34" s="8">
        <v>98.931943031959847</v>
      </c>
    </row>
    <row r="35" spans="1:4" x14ac:dyDescent="0.25">
      <c r="A35" s="1">
        <v>1883</v>
      </c>
      <c r="B35" s="8">
        <v>110.7834358798309</v>
      </c>
      <c r="C35" s="8">
        <v>107.30937079209301</v>
      </c>
      <c r="D35" s="8">
        <v>96.919386248706985</v>
      </c>
    </row>
    <row r="36" spans="1:4" x14ac:dyDescent="0.25">
      <c r="A36" s="1">
        <v>1884</v>
      </c>
      <c r="B36" s="8">
        <v>113.49107850229106</v>
      </c>
      <c r="C36" s="8">
        <v>114.633533371377</v>
      </c>
      <c r="D36" s="8">
        <v>103.44636007455819</v>
      </c>
    </row>
    <row r="37" spans="1:4" x14ac:dyDescent="0.25">
      <c r="A37" s="1">
        <v>1885</v>
      </c>
      <c r="B37" s="8">
        <v>112.37989357121322</v>
      </c>
      <c r="C37" s="8">
        <v>106.28099838077399</v>
      </c>
      <c r="D37" s="8">
        <v>101.59003202362162</v>
      </c>
    </row>
    <row r="38" spans="1:4" x14ac:dyDescent="0.25">
      <c r="A38" s="1">
        <v>1886</v>
      </c>
      <c r="B38" s="8">
        <v>114.21949340997298</v>
      </c>
      <c r="C38" s="8">
        <v>106.526279604145</v>
      </c>
      <c r="D38" s="8">
        <v>106.22489553521457</v>
      </c>
    </row>
    <row r="39" spans="1:4" x14ac:dyDescent="0.25">
      <c r="A39" s="1">
        <v>1887</v>
      </c>
      <c r="B39" s="8">
        <v>111.9511523754437</v>
      </c>
      <c r="C39" s="8">
        <v>102.726477096438</v>
      </c>
      <c r="D39" s="8">
        <v>108.76114337370551</v>
      </c>
    </row>
    <row r="40" spans="1:4" x14ac:dyDescent="0.25">
      <c r="A40" s="1">
        <v>1888</v>
      </c>
      <c r="B40" s="8">
        <v>107.13221688056771</v>
      </c>
      <c r="C40" s="8">
        <v>101.56654533541899</v>
      </c>
      <c r="D40" s="8">
        <v>105.90520286376845</v>
      </c>
    </row>
    <row r="41" spans="1:4" x14ac:dyDescent="0.25">
      <c r="A41" s="1">
        <v>1889</v>
      </c>
      <c r="B41" s="8">
        <v>102.02616143620499</v>
      </c>
      <c r="C41" s="8">
        <v>94.3108220284048</v>
      </c>
      <c r="D41" s="8">
        <v>99.553966278301942</v>
      </c>
    </row>
    <row r="42" spans="1:4" x14ac:dyDescent="0.25">
      <c r="A42" s="1">
        <v>1890</v>
      </c>
      <c r="B42" s="8">
        <v>120.40774431217955</v>
      </c>
      <c r="C42" s="8">
        <v>108.832915942409</v>
      </c>
      <c r="D42" s="8">
        <v>113.75413635921893</v>
      </c>
    </row>
    <row r="43" spans="1:4" x14ac:dyDescent="0.25">
      <c r="A43" s="1">
        <v>1891</v>
      </c>
      <c r="B43" s="8">
        <v>139.48786611993131</v>
      </c>
      <c r="C43" s="8">
        <v>126.68293473756</v>
      </c>
      <c r="D43" s="8">
        <v>124.72918255744253</v>
      </c>
    </row>
    <row r="44" spans="1:4" x14ac:dyDescent="0.25">
      <c r="A44" s="1">
        <v>1892</v>
      </c>
      <c r="B44" s="8">
        <v>138.93759325747413</v>
      </c>
      <c r="C44" s="8">
        <v>118.179735908585</v>
      </c>
      <c r="D44" s="8">
        <v>115.83197656108706</v>
      </c>
    </row>
    <row r="45" spans="1:4" x14ac:dyDescent="0.25">
      <c r="A45" s="1">
        <v>1893</v>
      </c>
      <c r="B45" s="8">
        <v>121.7896537379725</v>
      </c>
      <c r="C45" s="8">
        <v>103.094281661477</v>
      </c>
      <c r="D45" s="8">
        <v>99.4887929699795</v>
      </c>
    </row>
    <row r="46" spans="1:4" x14ac:dyDescent="0.25">
      <c r="A46" s="1">
        <v>1894</v>
      </c>
      <c r="B46" s="8">
        <v>133.43560869408086</v>
      </c>
      <c r="C46" s="8">
        <v>101.883840087831</v>
      </c>
      <c r="D46" s="8">
        <v>107.48092391042314</v>
      </c>
    </row>
    <row r="47" spans="1:4" x14ac:dyDescent="0.25">
      <c r="A47" s="1">
        <v>1895</v>
      </c>
      <c r="B47" s="8">
        <v>151.8616846732734</v>
      </c>
      <c r="C47" s="8">
        <v>108.860247094076</v>
      </c>
      <c r="D47" s="8">
        <v>119.97551732374788</v>
      </c>
    </row>
    <row r="48" spans="1:4" x14ac:dyDescent="0.25">
      <c r="A48" s="1">
        <v>1896</v>
      </c>
      <c r="B48" s="8">
        <v>147.610939640873</v>
      </c>
      <c r="C48" s="8">
        <v>100.406016008808</v>
      </c>
      <c r="D48" s="8">
        <v>111.90527880449439</v>
      </c>
    </row>
    <row r="49" spans="1:4" x14ac:dyDescent="0.25">
      <c r="A49" s="1">
        <v>1897</v>
      </c>
      <c r="B49" s="8">
        <v>137.2422524146362</v>
      </c>
      <c r="C49" s="8">
        <v>99.482174928687101</v>
      </c>
      <c r="D49" s="8">
        <v>98.964713934930458</v>
      </c>
    </row>
    <row r="50" spans="1:4" x14ac:dyDescent="0.25">
      <c r="A50" s="1">
        <v>1898</v>
      </c>
      <c r="B50" s="8">
        <v>126.33605096187256</v>
      </c>
      <c r="C50" s="8">
        <v>102.05515747274499</v>
      </c>
      <c r="D50" s="8">
        <v>100.1270010871358</v>
      </c>
    </row>
    <row r="51" spans="1:4" x14ac:dyDescent="0.25">
      <c r="A51" s="1">
        <v>1899</v>
      </c>
      <c r="B51" s="8">
        <v>109.65703242939209</v>
      </c>
      <c r="C51" s="8">
        <v>98.015623225543195</v>
      </c>
      <c r="D51" s="8">
        <v>100.55977824122097</v>
      </c>
    </row>
    <row r="52" spans="1:4" x14ac:dyDescent="0.25">
      <c r="A52" s="1">
        <v>1900</v>
      </c>
      <c r="B52" s="8">
        <v>100</v>
      </c>
      <c r="C52" s="8">
        <v>100</v>
      </c>
      <c r="D52" s="8">
        <v>100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8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8" sqref="C8"/>
    </sheetView>
  </sheetViews>
  <sheetFormatPr defaultRowHeight="15" x14ac:dyDescent="0.25"/>
  <cols>
    <col min="18" max="18" width="11" bestFit="1" customWidth="1"/>
  </cols>
  <sheetData>
    <row r="1" spans="1:20" ht="63.75" x14ac:dyDescent="0.25">
      <c r="A1" s="1"/>
      <c r="B1" s="19" t="s">
        <v>202</v>
      </c>
      <c r="C1" s="19" t="s">
        <v>193</v>
      </c>
    </row>
    <row r="2" spans="1:20" x14ac:dyDescent="0.25">
      <c r="A2" s="1">
        <v>1820</v>
      </c>
      <c r="B2" s="8">
        <v>65.658371497905776</v>
      </c>
      <c r="C2" s="8">
        <v>62.165892555939976</v>
      </c>
      <c r="P2" s="87"/>
      <c r="Q2" s="87"/>
      <c r="T2" s="87"/>
    </row>
    <row r="3" spans="1:20" x14ac:dyDescent="0.25">
      <c r="A3" s="1">
        <v>1821</v>
      </c>
      <c r="B3" s="8">
        <v>57.416708284554687</v>
      </c>
      <c r="C3" s="8">
        <v>62.740016954625531</v>
      </c>
      <c r="P3" s="87"/>
      <c r="Q3" s="87"/>
      <c r="T3" s="87"/>
    </row>
    <row r="4" spans="1:20" x14ac:dyDescent="0.25">
      <c r="A4" s="1">
        <v>1822</v>
      </c>
      <c r="B4" s="8">
        <v>55.405259448973858</v>
      </c>
      <c r="C4" s="8">
        <v>63.319443598828911</v>
      </c>
      <c r="P4" s="87"/>
      <c r="Q4" s="87"/>
      <c r="T4" s="87"/>
    </row>
    <row r="5" spans="1:20" x14ac:dyDescent="0.25">
      <c r="A5" s="1">
        <v>1823</v>
      </c>
      <c r="B5" s="8">
        <v>55.026670623700248</v>
      </c>
      <c r="C5" s="8">
        <v>63.90422145669632</v>
      </c>
      <c r="P5" s="87"/>
      <c r="Q5" s="87"/>
      <c r="T5" s="87"/>
    </row>
    <row r="6" spans="1:20" x14ac:dyDescent="0.25">
      <c r="A6" s="1">
        <v>1824</v>
      </c>
      <c r="B6" s="8">
        <v>67.458306774020713</v>
      </c>
      <c r="C6" s="8">
        <v>64.49439994861261</v>
      </c>
      <c r="P6" s="87"/>
      <c r="Q6" s="87"/>
      <c r="T6" s="87"/>
    </row>
    <row r="7" spans="1:20" x14ac:dyDescent="0.25">
      <c r="A7" s="1">
        <v>1825</v>
      </c>
      <c r="B7" s="8">
        <v>60.022583336750955</v>
      </c>
      <c r="C7" s="8">
        <v>65.090028951377477</v>
      </c>
      <c r="P7" s="87"/>
      <c r="Q7" s="87"/>
      <c r="T7" s="87"/>
    </row>
    <row r="8" spans="1:20" x14ac:dyDescent="0.25">
      <c r="A8" s="1">
        <v>1826</v>
      </c>
      <c r="B8" s="8">
        <v>53.337941156543415</v>
      </c>
      <c r="C8" s="8">
        <v>65.691158802420929</v>
      </c>
      <c r="P8" s="87"/>
      <c r="Q8" s="87"/>
      <c r="T8" s="87"/>
    </row>
    <row r="9" spans="1:20" x14ac:dyDescent="0.25">
      <c r="A9" s="1">
        <v>1827</v>
      </c>
      <c r="B9" s="8">
        <v>72.377929110962569</v>
      </c>
      <c r="C9" s="8">
        <v>66.297840304057203</v>
      </c>
      <c r="P9" s="87"/>
      <c r="Q9" s="87"/>
      <c r="T9" s="87"/>
    </row>
    <row r="10" spans="1:20" x14ac:dyDescent="0.25">
      <c r="A10" s="1">
        <v>1828</v>
      </c>
      <c r="B10" s="8">
        <v>85.540535143336513</v>
      </c>
      <c r="C10" s="8">
        <v>66.910124727778197</v>
      </c>
      <c r="P10" s="87"/>
      <c r="Q10" s="87"/>
      <c r="T10" s="87"/>
    </row>
    <row r="11" spans="1:20" x14ac:dyDescent="0.25">
      <c r="A11" s="1">
        <v>1829</v>
      </c>
      <c r="B11" s="8">
        <v>77.850312612308784</v>
      </c>
      <c r="C11" s="8">
        <v>67.528063818586602</v>
      </c>
      <c r="P11" s="87"/>
      <c r="Q11" s="87"/>
      <c r="T11" s="87"/>
    </row>
    <row r="12" spans="1:20" x14ac:dyDescent="0.25">
      <c r="A12" s="1">
        <v>1830</v>
      </c>
      <c r="B12" s="8">
        <v>77.712589502578041</v>
      </c>
      <c r="C12" s="8">
        <v>68.151709799368746</v>
      </c>
      <c r="P12" s="87"/>
      <c r="Q12" s="87"/>
      <c r="T12" s="87"/>
    </row>
    <row r="13" spans="1:20" x14ac:dyDescent="0.25">
      <c r="A13" s="1">
        <v>1831</v>
      </c>
      <c r="B13" s="8">
        <v>64.065721488964954</v>
      </c>
      <c r="C13" s="8">
        <v>68.78111537530809</v>
      </c>
      <c r="P13" s="87"/>
      <c r="Q13" s="87"/>
      <c r="T13" s="87"/>
    </row>
    <row r="14" spans="1:20" x14ac:dyDescent="0.25">
      <c r="A14" s="1">
        <v>1832</v>
      </c>
      <c r="B14" s="8">
        <v>68.874940895332998</v>
      </c>
      <c r="C14" s="8">
        <v>69.416333738339503</v>
      </c>
      <c r="P14" s="87"/>
      <c r="Q14" s="87"/>
      <c r="T14" s="87"/>
    </row>
    <row r="15" spans="1:20" x14ac:dyDescent="0.25">
      <c r="A15" s="1">
        <v>1833</v>
      </c>
      <c r="B15" s="8">
        <v>77.363637448066171</v>
      </c>
      <c r="C15" s="8">
        <v>70.057418571644419</v>
      </c>
      <c r="P15" s="87"/>
      <c r="Q15" s="87"/>
      <c r="T15" s="87"/>
    </row>
    <row r="16" spans="1:20" x14ac:dyDescent="0.25">
      <c r="A16" s="1">
        <v>1834</v>
      </c>
      <c r="B16" s="8">
        <v>70.704424054187967</v>
      </c>
      <c r="C16" s="8">
        <v>70.704424054187996</v>
      </c>
      <c r="P16" s="87"/>
      <c r="Q16" s="87"/>
      <c r="T16" s="87"/>
    </row>
    <row r="17" spans="1:20" x14ac:dyDescent="0.25">
      <c r="A17" s="1">
        <v>1835</v>
      </c>
      <c r="B17" s="8">
        <v>79.673900522664042</v>
      </c>
      <c r="C17" s="8">
        <v>71.357404865297426</v>
      </c>
      <c r="P17" s="87"/>
      <c r="Q17" s="87"/>
      <c r="T17" s="87"/>
    </row>
    <row r="18" spans="1:20" x14ac:dyDescent="0.25">
      <c r="A18" s="1">
        <v>1836</v>
      </c>
      <c r="B18" s="8">
        <v>80.432031081944956</v>
      </c>
      <c r="C18" s="8">
        <v>72.016416189283248</v>
      </c>
      <c r="P18" s="87"/>
      <c r="Q18" s="87"/>
      <c r="T18" s="87"/>
    </row>
    <row r="19" spans="1:20" x14ac:dyDescent="0.25">
      <c r="A19" s="1">
        <v>1837</v>
      </c>
      <c r="B19" s="8">
        <v>74.107851501793775</v>
      </c>
      <c r="C19" s="8">
        <v>72.681513720102984</v>
      </c>
      <c r="P19" s="87"/>
      <c r="Q19" s="87"/>
      <c r="T19" s="87"/>
    </row>
    <row r="20" spans="1:20" x14ac:dyDescent="0.25">
      <c r="A20" s="1">
        <v>1838</v>
      </c>
      <c r="B20" s="8">
        <v>71.117633107807293</v>
      </c>
      <c r="C20" s="8">
        <v>73.352753666067841</v>
      </c>
      <c r="P20" s="87"/>
      <c r="Q20" s="87"/>
      <c r="T20" s="87"/>
    </row>
    <row r="21" spans="1:20" ht="15.75" x14ac:dyDescent="0.25">
      <c r="A21" s="1">
        <v>1839</v>
      </c>
      <c r="B21" s="8">
        <v>70.076265073517746</v>
      </c>
      <c r="C21" s="8">
        <v>74.030192754593202</v>
      </c>
      <c r="F21" s="82" t="s">
        <v>157</v>
      </c>
      <c r="P21" s="87"/>
      <c r="Q21" s="87"/>
      <c r="T21" s="87"/>
    </row>
    <row r="22" spans="1:20" x14ac:dyDescent="0.25">
      <c r="A22" s="1">
        <v>1840</v>
      </c>
      <c r="B22" s="8">
        <v>73.474906911891836</v>
      </c>
      <c r="C22" s="8">
        <v>74.713888236992346</v>
      </c>
      <c r="P22" s="87"/>
      <c r="Q22" s="87"/>
      <c r="T22" s="87"/>
    </row>
    <row r="23" spans="1:20" x14ac:dyDescent="0.25">
      <c r="A23" s="1">
        <v>1841</v>
      </c>
      <c r="B23" s="8">
        <v>71.897773740206318</v>
      </c>
      <c r="C23" s="8">
        <v>75.403897893315118</v>
      </c>
      <c r="P23" s="87"/>
      <c r="Q23" s="87"/>
      <c r="T23" s="87"/>
    </row>
    <row r="24" spans="1:20" x14ac:dyDescent="0.25">
      <c r="A24" s="1">
        <v>1842</v>
      </c>
      <c r="B24" s="8">
        <v>81.294075199320915</v>
      </c>
      <c r="C24" s="8">
        <v>76.100280037230959</v>
      </c>
      <c r="P24" s="87"/>
      <c r="Q24" s="87"/>
      <c r="T24" s="87"/>
    </row>
    <row r="25" spans="1:20" x14ac:dyDescent="0.25">
      <c r="A25" s="1">
        <v>1843</v>
      </c>
      <c r="B25" s="8">
        <v>80.720714208587907</v>
      </c>
      <c r="C25" s="8">
        <v>76.803093520956907</v>
      </c>
      <c r="P25" s="87"/>
      <c r="Q25" s="87"/>
      <c r="T25" s="87"/>
    </row>
    <row r="26" spans="1:20" x14ac:dyDescent="0.25">
      <c r="A26" s="1">
        <v>1844</v>
      </c>
      <c r="B26" s="8">
        <v>87.868348638292062</v>
      </c>
      <c r="C26" s="8">
        <v>77.512397740231677</v>
      </c>
      <c r="P26" s="87"/>
      <c r="Q26" s="87"/>
      <c r="T26" s="87"/>
    </row>
    <row r="27" spans="1:20" x14ac:dyDescent="0.25">
      <c r="A27" s="1">
        <v>1845</v>
      </c>
      <c r="B27" s="8">
        <v>87.710592183114414</v>
      </c>
      <c r="C27" s="8">
        <v>78.228252639334769</v>
      </c>
      <c r="P27" s="87"/>
      <c r="Q27" s="87"/>
      <c r="T27" s="87"/>
    </row>
    <row r="28" spans="1:20" x14ac:dyDescent="0.25">
      <c r="A28" s="1">
        <v>1846</v>
      </c>
      <c r="B28" s="8">
        <v>90.120429364812551</v>
      </c>
      <c r="C28" s="8">
        <v>78.950718716152778</v>
      </c>
      <c r="P28" s="87"/>
      <c r="Q28" s="87"/>
      <c r="T28" s="87"/>
    </row>
    <row r="29" spans="1:20" x14ac:dyDescent="0.25">
      <c r="A29" s="1">
        <v>1847</v>
      </c>
      <c r="B29" s="8">
        <v>78.417731758871099</v>
      </c>
      <c r="C29" s="8">
        <v>79.679857027292059</v>
      </c>
      <c r="P29" s="87"/>
      <c r="Q29" s="87"/>
      <c r="T29" s="87"/>
    </row>
    <row r="30" spans="1:20" x14ac:dyDescent="0.25">
      <c r="A30" s="1">
        <v>1848</v>
      </c>
      <c r="B30" s="8">
        <v>72.210166132398101</v>
      </c>
      <c r="C30" s="8">
        <v>80.415729193238619</v>
      </c>
      <c r="P30" s="87"/>
      <c r="Q30" s="87"/>
      <c r="T30" s="87"/>
    </row>
    <row r="31" spans="1:20" x14ac:dyDescent="0.25">
      <c r="A31" s="1">
        <v>1849</v>
      </c>
      <c r="B31" s="8">
        <v>76.230616085631937</v>
      </c>
      <c r="C31" s="8">
        <v>81.15839740356607</v>
      </c>
      <c r="P31" s="87"/>
      <c r="Q31" s="87"/>
      <c r="T31" s="87"/>
    </row>
    <row r="32" spans="1:20" x14ac:dyDescent="0.25">
      <c r="A32" s="1">
        <v>1850</v>
      </c>
      <c r="B32" s="8">
        <v>82.20211942277507</v>
      </c>
      <c r="C32" s="8">
        <v>81.907924422190916</v>
      </c>
      <c r="P32" s="87"/>
      <c r="Q32" s="87"/>
      <c r="T32" s="87"/>
    </row>
    <row r="33" spans="1:20" x14ac:dyDescent="0.25">
      <c r="A33" s="1">
        <v>1851</v>
      </c>
      <c r="B33" s="8">
        <v>83.580931747918939</v>
      </c>
      <c r="C33" s="8">
        <v>82.664373592677066</v>
      </c>
      <c r="P33" s="87"/>
      <c r="Q33" s="87"/>
      <c r="T33" s="87"/>
    </row>
    <row r="34" spans="1:20" x14ac:dyDescent="0.25">
      <c r="A34" s="1">
        <v>1852</v>
      </c>
      <c r="B34" s="8">
        <v>83.776418600127386</v>
      </c>
      <c r="C34" s="8">
        <v>83.42780884358902</v>
      </c>
      <c r="P34" s="87"/>
      <c r="Q34" s="87"/>
      <c r="T34" s="87"/>
    </row>
    <row r="35" spans="1:20" x14ac:dyDescent="0.25">
      <c r="A35" s="1">
        <v>1853</v>
      </c>
      <c r="B35" s="8">
        <v>76.115752912963814</v>
      </c>
      <c r="C35" s="8">
        <v>84.198294693894766</v>
      </c>
      <c r="P35" s="87"/>
      <c r="Q35" s="87"/>
      <c r="T35" s="87"/>
    </row>
    <row r="36" spans="1:20" x14ac:dyDescent="0.25">
      <c r="A36" s="1">
        <v>1854</v>
      </c>
      <c r="B36" s="8">
        <v>74.01579439118882</v>
      </c>
      <c r="C36" s="8">
        <v>84.97589625841799</v>
      </c>
      <c r="P36" s="87"/>
      <c r="Q36" s="87"/>
      <c r="T36" s="87"/>
    </row>
    <row r="37" spans="1:20" x14ac:dyDescent="0.25">
      <c r="A37" s="1">
        <v>1855</v>
      </c>
      <c r="B37" s="8">
        <v>73.290039498433799</v>
      </c>
      <c r="C37" s="8">
        <v>85.760679253341294</v>
      </c>
      <c r="P37" s="87"/>
      <c r="Q37" s="87"/>
      <c r="T37" s="87"/>
    </row>
    <row r="38" spans="1:20" x14ac:dyDescent="0.25">
      <c r="A38" s="1">
        <v>1856</v>
      </c>
      <c r="B38" s="8">
        <v>74.993383637472093</v>
      </c>
      <c r="C38" s="8">
        <v>86.552710001759863</v>
      </c>
      <c r="P38" s="87"/>
      <c r="Q38" s="87"/>
      <c r="T38" s="87"/>
    </row>
    <row r="39" spans="1:20" x14ac:dyDescent="0.25">
      <c r="A39" s="1">
        <v>1857</v>
      </c>
      <c r="B39" s="8">
        <v>90.764824076755772</v>
      </c>
      <c r="C39" s="8">
        <v>87.352055439286559</v>
      </c>
      <c r="P39" s="87"/>
      <c r="Q39" s="87"/>
      <c r="T39" s="87"/>
    </row>
    <row r="40" spans="1:20" x14ac:dyDescent="0.25">
      <c r="A40" s="1">
        <v>1858</v>
      </c>
      <c r="B40" s="8">
        <v>80.132119282762488</v>
      </c>
      <c r="C40" s="8">
        <v>88.158783119708659</v>
      </c>
      <c r="P40" s="87"/>
      <c r="Q40" s="87"/>
      <c r="T40" s="87"/>
    </row>
    <row r="41" spans="1:20" x14ac:dyDescent="0.25">
      <c r="A41" s="1">
        <v>1859</v>
      </c>
      <c r="B41" s="8">
        <v>83.750457759894473</v>
      </c>
      <c r="C41" s="8">
        <v>88.972961220697201</v>
      </c>
      <c r="P41" s="87"/>
      <c r="Q41" s="87"/>
      <c r="T41" s="87"/>
    </row>
    <row r="42" spans="1:20" x14ac:dyDescent="0.25">
      <c r="A42" s="1">
        <v>1860</v>
      </c>
      <c r="B42" s="8">
        <v>86.04780924831843</v>
      </c>
      <c r="C42" s="8">
        <v>89.794658549568354</v>
      </c>
      <c r="P42" s="87"/>
      <c r="Q42" s="87"/>
      <c r="T42" s="87"/>
    </row>
    <row r="43" spans="1:20" x14ac:dyDescent="0.25">
      <c r="A43" s="1">
        <v>1861</v>
      </c>
      <c r="B43" s="8">
        <v>83.345637217031239</v>
      </c>
      <c r="C43" s="8">
        <v>90.623944549098653</v>
      </c>
      <c r="P43" s="87"/>
      <c r="Q43" s="87"/>
      <c r="T43" s="87"/>
    </row>
    <row r="44" spans="1:20" x14ac:dyDescent="0.25">
      <c r="A44" s="1">
        <v>1862</v>
      </c>
      <c r="B44" s="8">
        <v>81.895044630486183</v>
      </c>
      <c r="C44" s="8">
        <v>91.460889303393628</v>
      </c>
      <c r="P44" s="87"/>
      <c r="Q44" s="87"/>
      <c r="T44" s="87"/>
    </row>
    <row r="45" spans="1:20" x14ac:dyDescent="0.25">
      <c r="A45" s="1">
        <v>1863</v>
      </c>
      <c r="B45" s="8">
        <v>78.979734966492259</v>
      </c>
      <c r="C45" s="8">
        <v>92.305563543811004</v>
      </c>
      <c r="P45" s="87"/>
      <c r="Q45" s="87"/>
      <c r="T45" s="87"/>
    </row>
    <row r="46" spans="1:20" x14ac:dyDescent="0.25">
      <c r="A46" s="1">
        <v>1864</v>
      </c>
      <c r="B46" s="8">
        <v>96.680385440855801</v>
      </c>
      <c r="C46" s="8">
        <v>93.158038654937812</v>
      </c>
      <c r="P46" s="87"/>
      <c r="Q46" s="87"/>
      <c r="T46" s="87"/>
    </row>
    <row r="47" spans="1:20" x14ac:dyDescent="0.25">
      <c r="A47" s="1">
        <v>1865</v>
      </c>
      <c r="B47" s="8">
        <v>94.239451314944901</v>
      </c>
      <c r="C47" s="8">
        <v>94.018386680623507</v>
      </c>
      <c r="P47" s="87"/>
      <c r="Q47" s="87"/>
      <c r="T47" s="87"/>
    </row>
    <row r="48" spans="1:20" x14ac:dyDescent="0.25">
      <c r="A48" s="1">
        <v>1866</v>
      </c>
      <c r="B48" s="8">
        <v>104.09223703694431</v>
      </c>
      <c r="C48" s="8">
        <v>94.886680330068458</v>
      </c>
      <c r="P48" s="87"/>
      <c r="Q48" s="87"/>
      <c r="T48" s="87"/>
    </row>
    <row r="49" spans="1:20" x14ac:dyDescent="0.25">
      <c r="A49" s="1">
        <v>1867</v>
      </c>
      <c r="B49" s="8">
        <v>99.641914678227408</v>
      </c>
      <c r="C49" s="8">
        <v>95.762992983968545</v>
      </c>
      <c r="P49" s="87"/>
      <c r="Q49" s="87"/>
      <c r="T49" s="87"/>
    </row>
    <row r="50" spans="1:20" x14ac:dyDescent="0.25">
      <c r="A50" s="1">
        <v>1868</v>
      </c>
      <c r="B50" s="8">
        <v>113.47006743611843</v>
      </c>
      <c r="C50" s="8">
        <v>96.647398700717105</v>
      </c>
      <c r="P50" s="87"/>
      <c r="Q50" s="87"/>
      <c r="T50" s="87"/>
    </row>
    <row r="51" spans="1:20" x14ac:dyDescent="0.25">
      <c r="A51" s="1">
        <v>1869</v>
      </c>
      <c r="B51" s="8">
        <v>113.76584804886225</v>
      </c>
      <c r="C51" s="8">
        <v>97.539972222663124</v>
      </c>
      <c r="P51" s="87"/>
      <c r="Q51" s="87"/>
      <c r="T51" s="87"/>
    </row>
    <row r="52" spans="1:20" x14ac:dyDescent="0.25">
      <c r="A52" s="1">
        <v>1870</v>
      </c>
      <c r="B52" s="8">
        <v>92.158051162648832</v>
      </c>
      <c r="C52" s="8">
        <v>98.440788982428145</v>
      </c>
      <c r="P52" s="87"/>
      <c r="Q52" s="87"/>
      <c r="T52" s="87"/>
    </row>
    <row r="53" spans="1:20" x14ac:dyDescent="0.25">
      <c r="A53" s="1">
        <v>1871</v>
      </c>
      <c r="B53" s="8">
        <v>98.955625081207074</v>
      </c>
      <c r="C53" s="8">
        <v>99.349925109281159</v>
      </c>
      <c r="P53" s="87"/>
      <c r="Q53" s="87"/>
      <c r="T53" s="87"/>
    </row>
    <row r="54" spans="1:20" x14ac:dyDescent="0.25">
      <c r="A54" s="1">
        <v>1872</v>
      </c>
      <c r="B54" s="8">
        <v>100.67706692656296</v>
      </c>
      <c r="C54" s="8">
        <v>100.26745743557228</v>
      </c>
      <c r="P54" s="87"/>
      <c r="Q54" s="87"/>
      <c r="T54" s="87"/>
    </row>
    <row r="55" spans="1:20" x14ac:dyDescent="0.25">
      <c r="A55" s="1">
        <v>1873</v>
      </c>
      <c r="B55" s="8">
        <v>99.26749645620167</v>
      </c>
      <c r="C55" s="8">
        <v>101.1934635032263</v>
      </c>
      <c r="P55" s="87"/>
      <c r="Q55" s="87"/>
      <c r="T55" s="87"/>
    </row>
    <row r="56" spans="1:20" x14ac:dyDescent="0.25">
      <c r="A56" s="1">
        <v>1874</v>
      </c>
      <c r="B56" s="8">
        <v>95.83100236770423</v>
      </c>
      <c r="C56" s="8">
        <v>102.1280215702953</v>
      </c>
      <c r="P56" s="87"/>
      <c r="Q56" s="87"/>
      <c r="T56" s="87"/>
    </row>
    <row r="57" spans="1:20" x14ac:dyDescent="0.25">
      <c r="A57" s="1">
        <v>1875</v>
      </c>
      <c r="B57" s="8">
        <v>96.439155265640423</v>
      </c>
      <c r="C57" s="8">
        <v>103.07121061757279</v>
      </c>
      <c r="P57" s="87"/>
      <c r="Q57" s="87"/>
      <c r="T57" s="87"/>
    </row>
    <row r="58" spans="1:20" x14ac:dyDescent="0.25">
      <c r="A58" s="1">
        <v>1876</v>
      </c>
      <c r="B58" s="8">
        <v>90.269260386070201</v>
      </c>
      <c r="C58" s="8">
        <v>104.02311035526829</v>
      </c>
      <c r="P58" s="87"/>
      <c r="Q58" s="87"/>
      <c r="T58" s="87"/>
    </row>
    <row r="59" spans="1:20" x14ac:dyDescent="0.25">
      <c r="A59" s="1">
        <v>1877</v>
      </c>
      <c r="B59" s="8">
        <v>92.535722478685742</v>
      </c>
      <c r="C59" s="8">
        <v>104.98380122974376</v>
      </c>
      <c r="P59" s="87"/>
      <c r="Q59" s="87"/>
      <c r="T59" s="87"/>
    </row>
    <row r="60" spans="1:20" x14ac:dyDescent="0.25">
      <c r="A60" s="1">
        <v>1878</v>
      </c>
      <c r="B60" s="8">
        <v>103.40290872568606</v>
      </c>
      <c r="C60" s="8">
        <v>105.95336443031252</v>
      </c>
      <c r="P60" s="87"/>
      <c r="Q60" s="87"/>
      <c r="T60" s="87"/>
    </row>
    <row r="61" spans="1:20" x14ac:dyDescent="0.25">
      <c r="A61" s="1">
        <v>1879</v>
      </c>
      <c r="B61" s="8">
        <v>107.3987603137405</v>
      </c>
      <c r="C61" s="8">
        <v>106.93188189610015</v>
      </c>
      <c r="P61" s="87"/>
      <c r="Q61" s="87"/>
      <c r="T61" s="87"/>
    </row>
    <row r="62" spans="1:20" x14ac:dyDescent="0.25">
      <c r="A62" s="1">
        <v>1880</v>
      </c>
      <c r="B62" s="8">
        <v>112.15772093802343</v>
      </c>
      <c r="C62" s="8">
        <v>107.91943632296967</v>
      </c>
      <c r="P62" s="87"/>
      <c r="Q62" s="87"/>
      <c r="T62" s="87"/>
    </row>
    <row r="63" spans="1:20" x14ac:dyDescent="0.25">
      <c r="A63" s="1">
        <v>1881</v>
      </c>
      <c r="B63" s="8">
        <v>111.04581532755313</v>
      </c>
      <c r="C63" s="8">
        <v>108.91611117051015</v>
      </c>
      <c r="P63" s="87"/>
      <c r="Q63" s="87"/>
      <c r="T63" s="87"/>
    </row>
    <row r="64" spans="1:20" x14ac:dyDescent="0.25">
      <c r="A64" s="1">
        <v>1882</v>
      </c>
      <c r="B64" s="8">
        <v>113.52421952300675</v>
      </c>
      <c r="C64" s="8">
        <v>109.92199066908991</v>
      </c>
      <c r="P64" s="87"/>
      <c r="Q64" s="87"/>
      <c r="T64" s="87"/>
    </row>
    <row r="65" spans="1:20" x14ac:dyDescent="0.25">
      <c r="A65" s="1">
        <v>1883</v>
      </c>
      <c r="B65" s="8">
        <v>110.7834358798309</v>
      </c>
      <c r="C65" s="8">
        <v>110.93715982697536</v>
      </c>
      <c r="P65" s="87"/>
      <c r="Q65" s="87"/>
      <c r="T65" s="87"/>
    </row>
    <row r="66" spans="1:20" x14ac:dyDescent="0.25">
      <c r="A66" s="1">
        <v>1884</v>
      </c>
      <c r="B66" s="8">
        <v>113.49107850229106</v>
      </c>
      <c r="C66" s="8">
        <v>111.96170443751454</v>
      </c>
      <c r="P66" s="87"/>
      <c r="Q66" s="87"/>
      <c r="T66" s="87"/>
    </row>
    <row r="67" spans="1:20" x14ac:dyDescent="0.25">
      <c r="A67" s="1">
        <v>1885</v>
      </c>
      <c r="B67" s="8">
        <v>112.37989357121322</v>
      </c>
      <c r="C67" s="8">
        <v>112.99571108638804</v>
      </c>
      <c r="P67" s="87"/>
      <c r="Q67" s="87"/>
      <c r="T67" s="87"/>
    </row>
    <row r="68" spans="1:20" x14ac:dyDescent="0.25">
      <c r="A68" s="1">
        <v>1886</v>
      </c>
      <c r="B68" s="8">
        <v>114.21949340997298</v>
      </c>
      <c r="C68" s="8">
        <v>114.03926715892642</v>
      </c>
      <c r="P68" s="87"/>
      <c r="Q68" s="87"/>
      <c r="T68" s="87"/>
    </row>
    <row r="69" spans="1:20" x14ac:dyDescent="0.25">
      <c r="A69" s="1">
        <v>1887</v>
      </c>
      <c r="B69" s="8">
        <v>111.9511523754437</v>
      </c>
      <c r="C69" s="8">
        <v>115.09246084749509</v>
      </c>
      <c r="P69" s="87"/>
      <c r="Q69" s="87"/>
      <c r="T69" s="87"/>
    </row>
    <row r="70" spans="1:20" x14ac:dyDescent="0.25">
      <c r="A70" s="1">
        <v>1888</v>
      </c>
      <c r="B70" s="8">
        <v>107.13221688056771</v>
      </c>
      <c r="C70" s="8">
        <v>116.15538115894802</v>
      </c>
      <c r="P70" s="87"/>
      <c r="Q70" s="87"/>
      <c r="T70" s="87"/>
    </row>
    <row r="71" spans="1:20" x14ac:dyDescent="0.25">
      <c r="A71" s="1">
        <v>1889</v>
      </c>
      <c r="B71" s="8">
        <v>102.02616143620499</v>
      </c>
      <c r="C71" s="8">
        <v>117.22811792214922</v>
      </c>
      <c r="P71" s="87"/>
      <c r="Q71" s="87"/>
      <c r="T71" s="87"/>
    </row>
    <row r="72" spans="1:20" x14ac:dyDescent="0.25">
      <c r="A72" s="1">
        <v>1890</v>
      </c>
      <c r="B72" s="8">
        <v>120.40774431217955</v>
      </c>
      <c r="C72" s="8">
        <v>118.3107617955647</v>
      </c>
      <c r="P72" s="87"/>
      <c r="Q72" s="87"/>
      <c r="T72" s="87"/>
    </row>
    <row r="73" spans="1:20" x14ac:dyDescent="0.25">
      <c r="A73" s="1">
        <v>1891</v>
      </c>
      <c r="B73" s="8">
        <v>139.48786611993131</v>
      </c>
      <c r="C73" s="8">
        <v>119.40340427492404</v>
      </c>
      <c r="P73" s="87"/>
      <c r="Q73" s="87"/>
      <c r="T73" s="87"/>
    </row>
    <row r="74" spans="1:20" x14ac:dyDescent="0.25">
      <c r="A74" s="1">
        <v>1892</v>
      </c>
      <c r="B74" s="8">
        <v>138.93759325747413</v>
      </c>
      <c r="C74" s="8">
        <v>120.50613770095272</v>
      </c>
      <c r="P74" s="87"/>
      <c r="Q74" s="87"/>
      <c r="T74" s="87"/>
    </row>
    <row r="75" spans="1:20" x14ac:dyDescent="0.25">
      <c r="A75" s="1">
        <v>1893</v>
      </c>
      <c r="B75" s="8">
        <v>121.7896537379725</v>
      </c>
      <c r="C75" s="8">
        <v>121.61905526717639</v>
      </c>
      <c r="P75" s="87"/>
      <c r="Q75" s="87"/>
      <c r="T75" s="87"/>
    </row>
    <row r="76" spans="1:20" x14ac:dyDescent="0.25">
      <c r="A76" s="1">
        <v>1894</v>
      </c>
      <c r="B76" s="8">
        <v>133.43560869408086</v>
      </c>
      <c r="C76" s="8">
        <v>122.74225102779612</v>
      </c>
      <c r="P76" s="87"/>
      <c r="Q76" s="87"/>
      <c r="T76" s="87"/>
    </row>
    <row r="77" spans="1:20" x14ac:dyDescent="0.25">
      <c r="A77" s="1">
        <v>1895</v>
      </c>
      <c r="B77" s="8">
        <v>151.8616846732734</v>
      </c>
      <c r="C77" s="8">
        <v>123.8758199056375</v>
      </c>
      <c r="P77" s="87"/>
      <c r="Q77" s="87"/>
      <c r="T77" s="87"/>
    </row>
    <row r="78" spans="1:20" x14ac:dyDescent="0.25">
      <c r="A78" s="1">
        <v>1896</v>
      </c>
      <c r="B78" s="8">
        <v>147.610939640873</v>
      </c>
      <c r="C78" s="8">
        <v>125.01985770017262</v>
      </c>
      <c r="P78" s="87"/>
      <c r="Q78" s="87"/>
      <c r="T78" s="87"/>
    </row>
    <row r="79" spans="1:20" x14ac:dyDescent="0.25">
      <c r="A79" s="1">
        <v>1897</v>
      </c>
      <c r="B79" s="8">
        <v>137.2422524146362</v>
      </c>
      <c r="C79" s="8">
        <v>126.17446109561602</v>
      </c>
      <c r="P79" s="87"/>
      <c r="Q79" s="87"/>
      <c r="T79" s="87"/>
    </row>
    <row r="80" spans="1:20" x14ac:dyDescent="0.25">
      <c r="A80" s="1">
        <v>1898</v>
      </c>
      <c r="B80" s="8">
        <v>126.33605096187256</v>
      </c>
      <c r="C80" s="8">
        <v>127.33972766909616</v>
      </c>
      <c r="P80" s="87"/>
      <c r="Q80" s="87"/>
      <c r="T80" s="87"/>
    </row>
    <row r="81" spans="1:20" x14ac:dyDescent="0.25">
      <c r="A81" s="1">
        <v>1899</v>
      </c>
      <c r="B81" s="8">
        <v>109.65703242939209</v>
      </c>
      <c r="C81" s="8">
        <v>128.51575589890103</v>
      </c>
      <c r="P81" s="87"/>
      <c r="Q81" s="87"/>
      <c r="T81" s="87"/>
    </row>
    <row r="82" spans="1:20" x14ac:dyDescent="0.25">
      <c r="A82" s="1">
        <v>1900</v>
      </c>
      <c r="B82" s="8">
        <v>100</v>
      </c>
      <c r="C82" s="8">
        <v>129.70264517280123</v>
      </c>
      <c r="P82" s="87"/>
      <c r="Q82" s="87"/>
      <c r="T82" s="87"/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8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5" x14ac:dyDescent="0.25"/>
  <cols>
    <col min="2" max="2" width="10.42578125" customWidth="1"/>
  </cols>
  <sheetData>
    <row r="1" spans="1:2" ht="25.5" x14ac:dyDescent="0.25">
      <c r="B1" s="19" t="s">
        <v>160</v>
      </c>
    </row>
    <row r="2" spans="1:2" x14ac:dyDescent="0.25">
      <c r="B2" s="67" t="s">
        <v>136</v>
      </c>
    </row>
    <row r="3" spans="1:2" x14ac:dyDescent="0.25">
      <c r="A3" s="88">
        <v>1827</v>
      </c>
      <c r="B3" s="8">
        <v>86.052943822674649</v>
      </c>
    </row>
    <row r="4" spans="1:2" x14ac:dyDescent="0.25">
      <c r="A4" s="88">
        <v>1828</v>
      </c>
      <c r="B4" s="8">
        <v>83.877569023857447</v>
      </c>
    </row>
    <row r="5" spans="1:2" x14ac:dyDescent="0.25">
      <c r="A5" s="88">
        <v>1829</v>
      </c>
      <c r="B5" s="8">
        <v>75.874210010738082</v>
      </c>
    </row>
    <row r="6" spans="1:2" x14ac:dyDescent="0.25">
      <c r="A6" s="88">
        <v>1830</v>
      </c>
      <c r="B6" s="8">
        <v>73.592960502471499</v>
      </c>
    </row>
    <row r="7" spans="1:2" x14ac:dyDescent="0.25">
      <c r="A7" s="88">
        <v>1831</v>
      </c>
      <c r="B7" s="8">
        <v>76.998233142805418</v>
      </c>
    </row>
    <row r="8" spans="1:2" x14ac:dyDescent="0.25">
      <c r="A8" s="88">
        <v>1832</v>
      </c>
      <c r="B8" s="8">
        <v>102.53958907865358</v>
      </c>
    </row>
    <row r="9" spans="1:2" x14ac:dyDescent="0.25">
      <c r="A9" s="88">
        <v>1833</v>
      </c>
      <c r="B9" s="8">
        <v>101.55829259797734</v>
      </c>
    </row>
    <row r="10" spans="1:2" x14ac:dyDescent="0.25">
      <c r="A10" s="88">
        <v>1834</v>
      </c>
      <c r="B10" s="8">
        <v>103.85942888228386</v>
      </c>
    </row>
    <row r="11" spans="1:2" x14ac:dyDescent="0.25">
      <c r="A11" s="88">
        <v>1835</v>
      </c>
      <c r="B11" s="8">
        <v>102.53120495031808</v>
      </c>
    </row>
    <row r="12" spans="1:2" x14ac:dyDescent="0.25">
      <c r="A12" s="88">
        <v>1836</v>
      </c>
      <c r="B12" s="8">
        <v>104.56733001530255</v>
      </c>
    </row>
    <row r="13" spans="1:2" x14ac:dyDescent="0.25">
      <c r="A13" s="88">
        <v>1837</v>
      </c>
      <c r="B13" s="8">
        <v>92.948336947956605</v>
      </c>
    </row>
    <row r="14" spans="1:2" x14ac:dyDescent="0.25">
      <c r="A14" s="88">
        <v>1838</v>
      </c>
      <c r="B14" s="8">
        <v>96.037729570705594</v>
      </c>
    </row>
    <row r="15" spans="1:2" x14ac:dyDescent="0.25">
      <c r="A15" s="88">
        <v>1839</v>
      </c>
      <c r="B15" s="8">
        <v>98.596926722971318</v>
      </c>
    </row>
    <row r="16" spans="1:2" x14ac:dyDescent="0.25">
      <c r="A16" s="88">
        <v>1840</v>
      </c>
      <c r="B16" s="8">
        <v>109.69819714902124</v>
      </c>
    </row>
    <row r="17" spans="1:4" x14ac:dyDescent="0.25">
      <c r="A17" s="88">
        <v>1841</v>
      </c>
      <c r="B17" s="8">
        <v>108.64811501446219</v>
      </c>
    </row>
    <row r="18" spans="1:4" x14ac:dyDescent="0.25">
      <c r="A18" s="88">
        <v>1842</v>
      </c>
      <c r="B18" s="8">
        <v>100.6354129330163</v>
      </c>
    </row>
    <row r="19" spans="1:4" x14ac:dyDescent="0.25">
      <c r="A19" s="88">
        <v>1843</v>
      </c>
      <c r="B19" s="8">
        <v>105.34658119212357</v>
      </c>
    </row>
    <row r="20" spans="1:4" x14ac:dyDescent="0.25">
      <c r="A20" s="88">
        <v>1844</v>
      </c>
      <c r="B20" s="8">
        <v>103.11387659837081</v>
      </c>
    </row>
    <row r="21" spans="1:4" ht="15.75" x14ac:dyDescent="0.25">
      <c r="A21" s="88">
        <v>1845</v>
      </c>
      <c r="B21" s="8">
        <v>101.2047948206548</v>
      </c>
      <c r="D21" s="82" t="s">
        <v>161</v>
      </c>
    </row>
    <row r="22" spans="1:4" ht="15.75" x14ac:dyDescent="0.25">
      <c r="A22" s="88">
        <v>1846</v>
      </c>
      <c r="B22" s="8">
        <v>95.13443498236856</v>
      </c>
      <c r="D22" s="82" t="s">
        <v>162</v>
      </c>
    </row>
    <row r="23" spans="1:4" x14ac:dyDescent="0.25">
      <c r="A23" s="88">
        <v>1847</v>
      </c>
      <c r="B23" s="8">
        <v>82.350309182317872</v>
      </c>
    </row>
    <row r="24" spans="1:4" x14ac:dyDescent="0.25">
      <c r="A24" s="88">
        <v>1848</v>
      </c>
      <c r="B24" s="8">
        <v>75.9394334525754</v>
      </c>
    </row>
    <row r="25" spans="1:4" x14ac:dyDescent="0.25">
      <c r="A25" s="88">
        <v>1849</v>
      </c>
      <c r="B25" s="8">
        <v>94.893985500655518</v>
      </c>
    </row>
    <row r="26" spans="1:4" x14ac:dyDescent="0.25">
      <c r="A26" s="88">
        <v>1850</v>
      </c>
      <c r="B26" s="8">
        <v>107.88910262323853</v>
      </c>
    </row>
    <row r="27" spans="1:4" x14ac:dyDescent="0.25">
      <c r="A27" s="88">
        <v>1851</v>
      </c>
      <c r="B27" s="8">
        <v>91.65981408419141</v>
      </c>
    </row>
    <row r="28" spans="1:4" x14ac:dyDescent="0.25">
      <c r="A28" s="88">
        <v>1852</v>
      </c>
      <c r="B28" s="8">
        <v>94.296454909998943</v>
      </c>
    </row>
    <row r="29" spans="1:4" x14ac:dyDescent="0.25">
      <c r="A29" s="88">
        <v>1853</v>
      </c>
      <c r="B29" s="8">
        <v>98.63972928412322</v>
      </c>
    </row>
    <row r="30" spans="1:4" x14ac:dyDescent="0.25">
      <c r="A30" s="88">
        <v>1854</v>
      </c>
      <c r="B30" s="8">
        <v>98.278875722440972</v>
      </c>
    </row>
    <row r="31" spans="1:4" x14ac:dyDescent="0.25">
      <c r="A31" s="88">
        <v>1855</v>
      </c>
      <c r="B31" s="8">
        <v>94.87962270372384</v>
      </c>
    </row>
    <row r="32" spans="1:4" x14ac:dyDescent="0.25">
      <c r="A32" s="88">
        <f t="shared" ref="A32:A63" si="0">A31+1</f>
        <v>1856</v>
      </c>
      <c r="B32" s="8">
        <v>100.59502814252166</v>
      </c>
    </row>
    <row r="33" spans="1:2" x14ac:dyDescent="0.25">
      <c r="A33" s="88">
        <f t="shared" si="0"/>
        <v>1857</v>
      </c>
      <c r="B33" s="8">
        <v>110.09818885321147</v>
      </c>
    </row>
    <row r="34" spans="1:2" x14ac:dyDescent="0.25">
      <c r="A34" s="88">
        <f t="shared" si="0"/>
        <v>1858</v>
      </c>
      <c r="B34" s="8">
        <v>96.838373406836041</v>
      </c>
    </row>
    <row r="35" spans="1:2" x14ac:dyDescent="0.25">
      <c r="A35" s="88">
        <f t="shared" si="0"/>
        <v>1859</v>
      </c>
      <c r="B35" s="8">
        <v>109.23066418161444</v>
      </c>
    </row>
    <row r="36" spans="1:2" x14ac:dyDescent="0.25">
      <c r="A36" s="88">
        <f t="shared" si="0"/>
        <v>1860</v>
      </c>
      <c r="B36" s="8">
        <v>119.88293746450653</v>
      </c>
    </row>
    <row r="37" spans="1:2" x14ac:dyDescent="0.25">
      <c r="A37" s="88">
        <f t="shared" si="0"/>
        <v>1861</v>
      </c>
      <c r="B37" s="8">
        <v>111.55205190526746</v>
      </c>
    </row>
    <row r="38" spans="1:2" x14ac:dyDescent="0.25">
      <c r="A38" s="88">
        <f t="shared" si="0"/>
        <v>1862</v>
      </c>
      <c r="B38" s="8">
        <v>121.96359639958357</v>
      </c>
    </row>
    <row r="39" spans="1:2" x14ac:dyDescent="0.25">
      <c r="A39" s="88">
        <f t="shared" si="0"/>
        <v>1863</v>
      </c>
      <c r="B39" s="8">
        <v>105.45102903359748</v>
      </c>
    </row>
    <row r="40" spans="1:2" x14ac:dyDescent="0.25">
      <c r="A40" s="88">
        <f t="shared" si="0"/>
        <v>1864</v>
      </c>
      <c r="B40" s="8">
        <v>101.37331642631877</v>
      </c>
    </row>
    <row r="41" spans="1:2" x14ac:dyDescent="0.25">
      <c r="A41" s="88">
        <f t="shared" si="0"/>
        <v>1865</v>
      </c>
      <c r="B41" s="8">
        <v>88.614895360139059</v>
      </c>
    </row>
    <row r="42" spans="1:2" x14ac:dyDescent="0.25">
      <c r="A42" s="88">
        <f t="shared" si="0"/>
        <v>1866</v>
      </c>
      <c r="B42" s="8">
        <v>83.413967147653466</v>
      </c>
    </row>
    <row r="43" spans="1:2" x14ac:dyDescent="0.25">
      <c r="A43" s="88">
        <f t="shared" si="0"/>
        <v>1867</v>
      </c>
      <c r="B43" s="8">
        <v>82.766567190994849</v>
      </c>
    </row>
    <row r="44" spans="1:2" x14ac:dyDescent="0.25">
      <c r="A44" s="88">
        <f t="shared" si="0"/>
        <v>1868</v>
      </c>
      <c r="B44" s="8">
        <v>88.993710895821408</v>
      </c>
    </row>
    <row r="45" spans="1:2" x14ac:dyDescent="0.25">
      <c r="A45" s="88">
        <f t="shared" si="0"/>
        <v>1869</v>
      </c>
      <c r="B45" s="8">
        <v>94.370693266263601</v>
      </c>
    </row>
    <row r="46" spans="1:2" x14ac:dyDescent="0.25">
      <c r="A46" s="88">
        <f t="shared" si="0"/>
        <v>1870</v>
      </c>
      <c r="B46" s="8">
        <v>99.38483992476408</v>
      </c>
    </row>
    <row r="47" spans="1:2" x14ac:dyDescent="0.25">
      <c r="A47" s="88">
        <f t="shared" si="0"/>
        <v>1871</v>
      </c>
      <c r="B47" s="8">
        <v>94.918467750156665</v>
      </c>
    </row>
    <row r="48" spans="1:2" x14ac:dyDescent="0.25">
      <c r="A48" s="88">
        <f t="shared" si="0"/>
        <v>1872</v>
      </c>
      <c r="B48" s="8">
        <v>106.69395457561653</v>
      </c>
    </row>
    <row r="49" spans="1:2" x14ac:dyDescent="0.25">
      <c r="A49" s="88">
        <f t="shared" si="0"/>
        <v>1873</v>
      </c>
      <c r="B49" s="8">
        <v>107.18218151430199</v>
      </c>
    </row>
    <row r="50" spans="1:2" x14ac:dyDescent="0.25">
      <c r="A50" s="88">
        <f t="shared" si="0"/>
        <v>1874</v>
      </c>
      <c r="B50" s="8">
        <v>118.79057115174557</v>
      </c>
    </row>
    <row r="51" spans="1:2" x14ac:dyDescent="0.25">
      <c r="A51" s="88">
        <f t="shared" si="0"/>
        <v>1875</v>
      </c>
      <c r="B51" s="8">
        <v>123.03849521709277</v>
      </c>
    </row>
    <row r="52" spans="1:2" x14ac:dyDescent="0.25">
      <c r="A52" s="88">
        <f t="shared" si="0"/>
        <v>1876</v>
      </c>
      <c r="B52" s="8">
        <v>122.45716913676297</v>
      </c>
    </row>
    <row r="53" spans="1:2" x14ac:dyDescent="0.25">
      <c r="A53" s="88">
        <f t="shared" si="0"/>
        <v>1877</v>
      </c>
      <c r="B53" s="8">
        <v>135.7132703558386</v>
      </c>
    </row>
    <row r="54" spans="1:2" x14ac:dyDescent="0.25">
      <c r="A54" s="88">
        <f t="shared" si="0"/>
        <v>1878</v>
      </c>
      <c r="B54" s="8">
        <v>138.07110643237783</v>
      </c>
    </row>
    <row r="55" spans="1:2" x14ac:dyDescent="0.25">
      <c r="A55" s="88">
        <f t="shared" si="0"/>
        <v>1879</v>
      </c>
      <c r="B55" s="8">
        <v>128.27470440540051</v>
      </c>
    </row>
    <row r="56" spans="1:2" x14ac:dyDescent="0.25">
      <c r="A56" s="88">
        <f t="shared" si="0"/>
        <v>1880</v>
      </c>
      <c r="B56" s="8">
        <v>137.10756220559571</v>
      </c>
    </row>
    <row r="57" spans="1:2" x14ac:dyDescent="0.25">
      <c r="A57" s="88">
        <f t="shared" si="0"/>
        <v>1881</v>
      </c>
      <c r="B57" s="8">
        <v>122.09150164038479</v>
      </c>
    </row>
    <row r="58" spans="1:2" x14ac:dyDescent="0.25">
      <c r="A58" s="88">
        <f t="shared" si="0"/>
        <v>1882</v>
      </c>
      <c r="B58" s="8">
        <v>111.99340286599602</v>
      </c>
    </row>
    <row r="59" spans="1:2" x14ac:dyDescent="0.25">
      <c r="A59" s="88">
        <f t="shared" si="0"/>
        <v>1883</v>
      </c>
      <c r="B59" s="8">
        <v>114.51980017881974</v>
      </c>
    </row>
    <row r="60" spans="1:2" x14ac:dyDescent="0.25">
      <c r="A60" s="88">
        <f t="shared" si="0"/>
        <v>1884</v>
      </c>
      <c r="B60" s="8">
        <v>113.17785140127577</v>
      </c>
    </row>
    <row r="61" spans="1:2" x14ac:dyDescent="0.25">
      <c r="A61" s="88">
        <f t="shared" si="0"/>
        <v>1885</v>
      </c>
      <c r="B61" s="8">
        <v>116.79253911823189</v>
      </c>
    </row>
    <row r="62" spans="1:2" x14ac:dyDescent="0.25">
      <c r="A62" s="88">
        <f t="shared" si="0"/>
        <v>1886</v>
      </c>
      <c r="B62" s="8">
        <v>126.20368311887759</v>
      </c>
    </row>
    <row r="63" spans="1:2" x14ac:dyDescent="0.25">
      <c r="A63" s="88">
        <f t="shared" si="0"/>
        <v>1887</v>
      </c>
      <c r="B63" s="8">
        <v>147.32186137941224</v>
      </c>
    </row>
    <row r="64" spans="1:2" x14ac:dyDescent="0.25">
      <c r="A64" s="88">
        <v>1888</v>
      </c>
      <c r="B64" s="8">
        <v>130.29516202111887</v>
      </c>
    </row>
    <row r="65" spans="1:2" x14ac:dyDescent="0.25">
      <c r="A65" s="88">
        <v>1889</v>
      </c>
      <c r="B65" s="8">
        <v>144.16652768121926</v>
      </c>
    </row>
    <row r="66" spans="1:2" x14ac:dyDescent="0.25">
      <c r="A66" s="88">
        <v>1890</v>
      </c>
      <c r="B66" s="8">
        <v>148.28405014328629</v>
      </c>
    </row>
    <row r="67" spans="1:2" x14ac:dyDescent="0.25">
      <c r="A67" s="88">
        <v>1891</v>
      </c>
      <c r="B67" s="8">
        <v>161.51109750294498</v>
      </c>
    </row>
    <row r="68" spans="1:2" x14ac:dyDescent="0.25">
      <c r="A68" s="88">
        <v>1892</v>
      </c>
      <c r="B68" s="8">
        <v>166.96696978982737</v>
      </c>
    </row>
    <row r="69" spans="1:2" x14ac:dyDescent="0.25">
      <c r="A69" s="88">
        <v>1893</v>
      </c>
      <c r="B69" s="8">
        <v>165.64256140234485</v>
      </c>
    </row>
    <row r="70" spans="1:2" x14ac:dyDescent="0.25">
      <c r="A70" s="88">
        <v>1894</v>
      </c>
      <c r="B70" s="8">
        <v>175.45156714624065</v>
      </c>
    </row>
    <row r="71" spans="1:2" x14ac:dyDescent="0.25">
      <c r="A71" s="88">
        <v>1895</v>
      </c>
      <c r="B71" s="8">
        <v>194.73515584252232</v>
      </c>
    </row>
    <row r="72" spans="1:2" x14ac:dyDescent="0.25">
      <c r="A72" s="88">
        <v>1896</v>
      </c>
      <c r="B72" s="8">
        <v>193.82653005327592</v>
      </c>
    </row>
    <row r="73" spans="1:2" x14ac:dyDescent="0.25">
      <c r="A73" s="88">
        <v>1897</v>
      </c>
      <c r="B73" s="8">
        <v>159.77234048150279</v>
      </c>
    </row>
    <row r="74" spans="1:2" x14ac:dyDescent="0.25">
      <c r="A74" s="88">
        <v>1898</v>
      </c>
      <c r="B74" s="8">
        <v>105.63039940610463</v>
      </c>
    </row>
    <row r="75" spans="1:2" x14ac:dyDescent="0.25">
      <c r="A75" s="88">
        <v>1899</v>
      </c>
      <c r="B75" s="8">
        <v>100.05926922927955</v>
      </c>
    </row>
    <row r="76" spans="1:2" x14ac:dyDescent="0.25">
      <c r="A76" s="88">
        <v>1900</v>
      </c>
      <c r="B76" s="8">
        <v>100</v>
      </c>
    </row>
    <row r="77" spans="1:2" x14ac:dyDescent="0.25">
      <c r="A77" s="88">
        <v>1901</v>
      </c>
      <c r="B77" s="8">
        <v>100.87994364971667</v>
      </c>
    </row>
    <row r="78" spans="1:2" x14ac:dyDescent="0.25">
      <c r="A78" s="88">
        <v>1902</v>
      </c>
      <c r="B78" s="8">
        <v>102.13225972072362</v>
      </c>
    </row>
    <row r="79" spans="1:2" x14ac:dyDescent="0.25">
      <c r="A79" s="88">
        <v>1903</v>
      </c>
      <c r="B79" s="8">
        <v>114.61648417611404</v>
      </c>
    </row>
    <row r="80" spans="1:2" x14ac:dyDescent="0.25">
      <c r="A80" s="88">
        <v>1904</v>
      </c>
      <c r="B80" s="8">
        <v>123.04260650281603</v>
      </c>
    </row>
    <row r="81" spans="1:2" x14ac:dyDescent="0.25">
      <c r="A81" s="88">
        <v>1905</v>
      </c>
      <c r="B81" s="8">
        <v>116.77066082833105</v>
      </c>
    </row>
    <row r="82" spans="1:2" x14ac:dyDescent="0.25">
      <c r="A82" s="88">
        <v>1906</v>
      </c>
      <c r="B82" s="8">
        <v>108.78276124688956</v>
      </c>
    </row>
    <row r="83" spans="1:2" x14ac:dyDescent="0.25">
      <c r="A83" s="88">
        <v>1907</v>
      </c>
      <c r="B83" s="8">
        <v>109.33820331932296</v>
      </c>
    </row>
    <row r="84" spans="1:2" x14ac:dyDescent="0.25">
      <c r="A84" s="88">
        <v>1908</v>
      </c>
      <c r="B84" s="8">
        <v>104.22567195732832</v>
      </c>
    </row>
    <row r="85" spans="1:2" x14ac:dyDescent="0.25">
      <c r="A85" s="88">
        <v>1909</v>
      </c>
      <c r="B85" s="8">
        <v>116.33764033438892</v>
      </c>
    </row>
    <row r="86" spans="1:2" x14ac:dyDescent="0.25">
      <c r="A86" s="88">
        <v>1910</v>
      </c>
      <c r="B86" s="8">
        <v>122.44000953115044</v>
      </c>
    </row>
    <row r="87" spans="1:2" x14ac:dyDescent="0.25">
      <c r="A87" s="88">
        <v>1911</v>
      </c>
      <c r="B87" s="8">
        <v>137.07680331959367</v>
      </c>
    </row>
    <row r="88" spans="1:2" x14ac:dyDescent="0.25">
      <c r="A88" s="88">
        <v>1912</v>
      </c>
      <c r="B88" s="8">
        <v>138.60040821492527</v>
      </c>
    </row>
    <row r="89" spans="1:2" x14ac:dyDescent="0.25">
      <c r="A89" s="88">
        <v>1913</v>
      </c>
      <c r="B89" s="8">
        <v>123.94809579872593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Population&amp;output</vt:lpstr>
      <vt:lpstr>ForeignTrade</vt:lpstr>
      <vt:lpstr>Monetary&amp;Fiscal</vt:lpstr>
      <vt:lpstr>Prices</vt:lpstr>
      <vt:lpstr>Figure1</vt:lpstr>
      <vt:lpstr>Figure2</vt:lpstr>
      <vt:lpstr>Figure3</vt:lpstr>
      <vt:lpstr>Figure4</vt:lpstr>
      <vt:lpstr>Figure5</vt:lpstr>
      <vt:lpstr>FigureA1</vt:lpstr>
      <vt:lpstr>Table_2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Tombolo</dc:creator>
  <cp:lastModifiedBy>Edmar Lisboa Bacha</cp:lastModifiedBy>
  <dcterms:created xsi:type="dcterms:W3CDTF">2022-09-15T22:27:08Z</dcterms:created>
  <dcterms:modified xsi:type="dcterms:W3CDTF">2024-02-23T20:06:55Z</dcterms:modified>
</cp:coreProperties>
</file>